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36006C47-7E5B-8F49-81DF-70A5D50171FA}" xr6:coauthVersionLast="47" xr6:coauthVersionMax="47" xr10:uidLastSave="{00000000-0000-0000-0000-000000000000}"/>
  <bookViews>
    <workbookView xWindow="5000" yWindow="500" windowWidth="23800" windowHeight="16260" tabRatio="1000" xr2:uid="{00000000-000D-0000-FFFF-FFFF00000000}"/>
  </bookViews>
  <sheets>
    <sheet name="ROI 計算ツールの概要" sheetId="1" r:id="rId1"/>
    <sheet name="キャンペーン 1" sheetId="3" r:id="rId2"/>
    <sheet name="キャンペーン 2" sheetId="4" r:id="rId3"/>
    <sheet name="キャンペーン 3" sheetId="5" r:id="rId4"/>
    <sheet name="キャンペーン 4" sheetId="6" r:id="rId5"/>
    <sheet name="キャンペーン 5" sheetId="7" r:id="rId6"/>
    <sheet name="– 免責条項 –" sheetId="2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7" l="1"/>
  <c r="E41" i="7"/>
  <c r="E42" i="7"/>
  <c r="E43" i="7"/>
  <c r="E44" i="7"/>
  <c r="E45" i="7"/>
  <c r="E46" i="7"/>
  <c r="E47" i="7"/>
  <c r="E48" i="7"/>
  <c r="E49" i="7"/>
  <c r="E50" i="7"/>
  <c r="C25" i="7"/>
  <c r="C36" i="7"/>
  <c r="C37" i="7"/>
  <c r="C56" i="7"/>
  <c r="C53" i="7"/>
  <c r="C55" i="7"/>
  <c r="C54" i="7"/>
  <c r="C52" i="7"/>
  <c r="D50" i="7"/>
  <c r="C50" i="7"/>
  <c r="C17" i="7"/>
  <c r="C13" i="6"/>
  <c r="E41" i="6"/>
  <c r="E42" i="6"/>
  <c r="E43" i="6"/>
  <c r="E44" i="6"/>
  <c r="E45" i="6"/>
  <c r="E46" i="6"/>
  <c r="E47" i="6"/>
  <c r="E48" i="6"/>
  <c r="E49" i="6"/>
  <c r="E50" i="6"/>
  <c r="C25" i="6"/>
  <c r="C36" i="6"/>
  <c r="C37" i="6"/>
  <c r="C56" i="6"/>
  <c r="C53" i="6"/>
  <c r="C55" i="6"/>
  <c r="C54" i="6"/>
  <c r="C52" i="6"/>
  <c r="D50" i="6"/>
  <c r="C50" i="6"/>
  <c r="C17" i="6"/>
  <c r="C13" i="5"/>
  <c r="E41" i="5"/>
  <c r="E42" i="5"/>
  <c r="E43" i="5"/>
  <c r="E44" i="5"/>
  <c r="E45" i="5"/>
  <c r="E46" i="5"/>
  <c r="E47" i="5"/>
  <c r="E48" i="5"/>
  <c r="E49" i="5"/>
  <c r="E50" i="5"/>
  <c r="C25" i="5"/>
  <c r="C36" i="5"/>
  <c r="C37" i="5"/>
  <c r="C56" i="5"/>
  <c r="C53" i="5"/>
  <c r="C55" i="5"/>
  <c r="C54" i="5"/>
  <c r="C52" i="5"/>
  <c r="D50" i="5"/>
  <c r="C50" i="5"/>
  <c r="C17" i="5"/>
  <c r="C13" i="4"/>
  <c r="E41" i="4"/>
  <c r="E42" i="4"/>
  <c r="E43" i="4"/>
  <c r="E44" i="4"/>
  <c r="E45" i="4"/>
  <c r="E46" i="4"/>
  <c r="E47" i="4"/>
  <c r="E48" i="4"/>
  <c r="E49" i="4"/>
  <c r="E50" i="4"/>
  <c r="C25" i="4"/>
  <c r="C36" i="4"/>
  <c r="C37" i="4"/>
  <c r="C56" i="4"/>
  <c r="C53" i="4"/>
  <c r="C55" i="4"/>
  <c r="C54" i="4"/>
  <c r="C52" i="4"/>
  <c r="D50" i="4"/>
  <c r="C50" i="4"/>
  <c r="C17" i="4"/>
  <c r="C13" i="3"/>
  <c r="E41" i="3"/>
  <c r="E42" i="3"/>
  <c r="E43" i="3"/>
  <c r="E44" i="3"/>
  <c r="E45" i="3"/>
  <c r="E46" i="3"/>
  <c r="E47" i="3"/>
  <c r="E48" i="3"/>
  <c r="E49" i="3"/>
  <c r="E50" i="3"/>
  <c r="C25" i="3"/>
  <c r="C36" i="3"/>
  <c r="C37" i="3"/>
  <c r="C56" i="3"/>
  <c r="C53" i="3"/>
  <c r="C55" i="3"/>
  <c r="C54" i="3"/>
  <c r="C52" i="3"/>
  <c r="D50" i="3"/>
  <c r="C50" i="3"/>
  <c r="C17" i="3"/>
  <c r="D26" i="1"/>
  <c r="B26" i="1"/>
  <c r="D25" i="1"/>
  <c r="B25" i="1"/>
  <c r="B24" i="1"/>
  <c r="D21" i="1"/>
  <c r="B21" i="1"/>
  <c r="D20" i="1"/>
  <c r="B20" i="1"/>
  <c r="B19" i="1"/>
  <c r="D16" i="1"/>
  <c r="B16" i="1"/>
  <c r="D15" i="1"/>
  <c r="B15" i="1"/>
  <c r="B14" i="1"/>
  <c r="D11" i="1"/>
  <c r="B11" i="1"/>
  <c r="D10" i="1"/>
  <c r="B10" i="1"/>
  <c r="B9" i="1"/>
  <c r="D6" i="1"/>
  <c r="B6" i="1"/>
  <c r="D5" i="1"/>
  <c r="B5" i="1"/>
  <c r="B4" i="1"/>
</calcChain>
</file>

<file path=xl/sharedStrings.xml><?xml version="1.0" encoding="utf-8"?>
<sst xmlns="http://schemas.openxmlformats.org/spreadsheetml/2006/main" count="315" uniqueCount="84">
  <si>
    <t>USD$</t>
  </si>
  <si>
    <t>Melissa</t>
  </si>
  <si>
    <t>ROI</t>
  </si>
  <si>
    <r>
      <rPr>
        <b/>
        <sz val="18"/>
        <color theme="0" tint="-0.499984740745262"/>
        <rFont val="MS PGothic"/>
        <family val="2"/>
        <charset val="128"/>
      </rPr>
      <t>キャンペーン</t>
    </r>
    <r>
      <rPr>
        <b/>
        <sz val="18"/>
        <color theme="0" tint="-0.499984740745262"/>
        <rFont val="Century Gothic"/>
        <family val="2"/>
      </rPr>
      <t xml:space="preserve"> ROI </t>
    </r>
    <r>
      <rPr>
        <b/>
        <sz val="18"/>
        <color theme="0" tint="-0.499984740745262"/>
        <rFont val="MS PGothic"/>
        <family val="2"/>
        <charset val="128"/>
      </rPr>
      <t>計算ツールの概要</t>
    </r>
  </si>
  <si>
    <r>
      <rPr>
        <b/>
        <sz val="10"/>
        <color theme="0"/>
        <rFont val="MS PGothic"/>
        <family val="2"/>
        <charset val="128"/>
      </rPr>
      <t>プロジェクト</t>
    </r>
  </si>
  <si>
    <r>
      <rPr>
        <b/>
        <sz val="11"/>
        <color theme="0"/>
        <rFont val="MS PGothic"/>
        <family val="2"/>
        <charset val="128"/>
      </rPr>
      <t>ステータス</t>
    </r>
    <r>
      <rPr>
        <b/>
        <sz val="11"/>
        <color theme="0"/>
        <rFont val="Century Gothic"/>
        <family val="2"/>
      </rPr>
      <t xml:space="preserve"> </t>
    </r>
    <r>
      <rPr>
        <b/>
        <sz val="11"/>
        <color theme="0"/>
        <rFont val="MS PGothic"/>
        <family val="2"/>
        <charset val="128"/>
      </rPr>
      <t>キー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</si>
  <si>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</si>
  <si>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アクティブ</t>
    </r>
  </si>
  <si>
    <r>
      <rPr>
        <b/>
        <sz val="10"/>
        <color theme="1"/>
        <rFont val="MS PGothic"/>
        <family val="2"/>
        <charset val="128"/>
      </rPr>
      <t>未開始</t>
    </r>
  </si>
  <si>
    <r>
      <rPr>
        <b/>
        <sz val="10"/>
        <color theme="0"/>
        <rFont val="MS PGothic"/>
        <family val="2"/>
        <charset val="128"/>
      </rPr>
      <t>目標達成までの日数</t>
    </r>
  </si>
  <si>
    <r>
      <rPr>
        <b/>
        <sz val="10"/>
        <color theme="1"/>
        <rFont val="MS PGothic"/>
        <family val="2"/>
        <charset val="128"/>
      </rPr>
      <t>一時停止</t>
    </r>
  </si>
  <si>
    <r>
      <rPr>
        <b/>
        <sz val="10"/>
        <color theme="1"/>
        <rFont val="MS PGothic"/>
        <family val="2"/>
        <charset val="128"/>
      </rPr>
      <t>終了</t>
    </r>
  </si>
  <si>
    <r>
      <t>*</t>
    </r>
    <r>
      <rPr>
        <sz val="11"/>
        <color theme="1"/>
        <rFont val="MS PGothic"/>
        <family val="2"/>
        <charset val="128"/>
      </rPr>
      <t>手動で「ステータス」を入力します。このグラフのその他のすべてのデータが自動的に入力されます。</t>
    </r>
    <r>
      <rPr>
        <sz val="11"/>
        <color theme="1"/>
        <rFont val="Century Gothic"/>
        <family val="2"/>
      </rPr>
      <t xml:space="preserve"> </t>
    </r>
  </si>
  <si>
    <r>
      <rPr>
        <b/>
        <sz val="18"/>
        <color theme="0" tint="-0.499984740745262"/>
        <rFont val="MS PGothic"/>
        <family val="2"/>
        <charset val="128"/>
      </rPr>
      <t>キャンペーン</t>
    </r>
    <r>
      <rPr>
        <b/>
        <sz val="18"/>
        <color theme="0" tint="-0.499984740745262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</si>
  <si>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数値更新日</t>
    </r>
  </si>
  <si>
    <r>
      <rPr>
        <sz val="10"/>
        <color theme="1"/>
        <rFont val="MS PGothic"/>
        <family val="2"/>
        <charset val="128"/>
      </rPr>
      <t>通貨</t>
    </r>
  </si>
  <si>
    <r>
      <rPr>
        <sz val="10"/>
        <color theme="1"/>
        <rFont val="MS PGothic"/>
        <family val="2"/>
        <charset val="128"/>
      </rPr>
      <t>更新スタッフ名</t>
    </r>
  </si>
  <si>
    <r>
      <rPr>
        <b/>
        <sz val="10"/>
        <color theme="0"/>
        <rFont val="MS PGothic"/>
        <family val="2"/>
        <charset val="128"/>
      </rPr>
      <t>目標</t>
    </r>
  </si>
  <si>
    <r>
      <t xml:space="preserve">ROI </t>
    </r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(%)</t>
    </r>
  </si>
  <si>
    <r>
      <t xml:space="preserve">ROI </t>
    </r>
    <r>
      <rPr>
        <sz val="10"/>
        <color theme="1"/>
        <rFont val="MS PGothic"/>
        <family val="2"/>
        <charset val="128"/>
      </rPr>
      <t>目標、日数</t>
    </r>
  </si>
  <si>
    <r>
      <rPr>
        <b/>
        <sz val="10"/>
        <color theme="0"/>
        <rFont val="MS PGothic"/>
        <family val="2"/>
        <charset val="128"/>
      </rPr>
      <t>支出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収益</t>
    </r>
  </si>
  <si>
    <r>
      <rPr>
        <sz val="10"/>
        <color theme="1"/>
        <rFont val="MS PGothic"/>
        <family val="2"/>
        <charset val="128"/>
      </rPr>
      <t>サイト開設日</t>
    </r>
  </si>
  <si>
    <r>
      <rPr>
        <sz val="10"/>
        <color theme="1"/>
        <rFont val="MS PGothic"/>
        <family val="2"/>
        <charset val="128"/>
      </rPr>
      <t>サイト運営日数</t>
    </r>
  </si>
  <si>
    <r>
      <rPr>
        <sz val="10"/>
        <color theme="1"/>
        <rFont val="MS PGothic"/>
        <family val="2"/>
        <charset val="128"/>
      </rPr>
      <t>ユニーク訪問者数</t>
    </r>
  </si>
  <si>
    <r>
      <rPr>
        <sz val="10"/>
        <color theme="1"/>
        <rFont val="MS PGothic"/>
        <family val="2"/>
        <charset val="128"/>
      </rPr>
      <t>純ユニーク訪問者数</t>
    </r>
  </si>
  <si>
    <r>
      <rPr>
        <sz val="10"/>
        <color theme="1"/>
        <rFont val="MS PGothic"/>
        <family val="2"/>
        <charset val="128"/>
      </rPr>
      <t>ページ閲覧数</t>
    </r>
  </si>
  <si>
    <r>
      <rPr>
        <b/>
        <sz val="10"/>
        <color theme="1"/>
        <rFont val="MS PGothic"/>
        <family val="2"/>
        <charset val="128"/>
      </rPr>
      <t>平均ページ閲覧数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訪問者</t>
    </r>
    <r>
      <rPr>
        <b/>
        <sz val="10"/>
        <color theme="1"/>
        <rFont val="Century Gothic"/>
        <family val="2"/>
      </rPr>
      <t xml:space="preserve"> 1 </t>
    </r>
    <r>
      <rPr>
        <b/>
        <sz val="10"/>
        <color theme="1"/>
        <rFont val="MS PGothic"/>
        <family val="2"/>
        <charset val="128"/>
      </rPr>
      <t>人あたりのページ数</t>
    </r>
    <r>
      <rPr>
        <b/>
        <sz val="10"/>
        <color theme="1"/>
        <rFont val="Century Gothic"/>
        <family val="2"/>
      </rPr>
      <t>)</t>
    </r>
  </si>
  <si>
    <r>
      <rPr>
        <b/>
        <sz val="10"/>
        <color theme="0"/>
        <rFont val="MS PGothic"/>
        <family val="2"/>
        <charset val="128"/>
      </rPr>
      <t>開発と運用コスト</t>
    </r>
  </si>
  <si>
    <r>
      <rPr>
        <sz val="10"/>
        <color theme="1"/>
        <rFont val="MS PGothic"/>
        <family val="2"/>
        <charset val="128"/>
      </rPr>
      <t>開発コスト</t>
    </r>
  </si>
  <si>
    <r>
      <rPr>
        <sz val="10"/>
        <color theme="1"/>
        <rFont val="MS PGothic"/>
        <family val="2"/>
        <charset val="128"/>
      </rPr>
      <t>コンセプト開発</t>
    </r>
  </si>
  <si>
    <r>
      <rPr>
        <sz val="10"/>
        <color theme="1"/>
        <rFont val="MS PGothic"/>
        <family val="2"/>
        <charset val="128"/>
      </rPr>
      <t>運用、サポート、ホスティング</t>
    </r>
  </si>
  <si>
    <r>
      <rPr>
        <sz val="10"/>
        <color theme="1"/>
        <rFont val="MS PGothic"/>
        <family val="2"/>
        <charset val="128"/>
      </rPr>
      <t>社内リソース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</si>
  <si>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コスト、その他</t>
    </r>
  </si>
  <si>
    <r>
      <rPr>
        <b/>
        <sz val="10"/>
        <color theme="1"/>
        <rFont val="MS PGothic"/>
        <family val="2"/>
        <charset val="128"/>
      </rPr>
      <t>開発と運用コスト合計</t>
    </r>
  </si>
  <si>
    <r>
      <rPr>
        <b/>
        <sz val="10"/>
        <color theme="0"/>
        <rFont val="MS PGothic"/>
        <family val="2"/>
        <charset val="128"/>
      </rPr>
      <t>マーケティング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コスト</t>
    </r>
  </si>
  <si>
    <r>
      <rPr>
        <sz val="10"/>
        <color theme="1"/>
        <rFont val="MS PGothic"/>
        <family val="2"/>
        <charset val="128"/>
      </rPr>
      <t>広告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新聞</t>
    </r>
  </si>
  <si>
    <r>
      <rPr>
        <sz val="10"/>
        <color theme="1"/>
        <rFont val="MS PGothic"/>
        <family val="2"/>
        <charset val="128"/>
      </rPr>
      <t>広告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ラジオ</t>
    </r>
  </si>
  <si>
    <r>
      <rPr>
        <sz val="10"/>
        <color theme="1"/>
        <rFont val="MS PGothic"/>
        <family val="2"/>
        <charset val="128"/>
      </rPr>
      <t>広告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雑誌</t>
    </r>
  </si>
  <si>
    <r>
      <rPr>
        <sz val="10"/>
        <color theme="1"/>
        <rFont val="MS PGothic"/>
        <family val="2"/>
        <charset val="128"/>
      </rPr>
      <t>スポンサーシップ</t>
    </r>
  </si>
  <si>
    <r>
      <rPr>
        <b/>
        <sz val="10"/>
        <color theme="1"/>
        <rFont val="MS PGothic"/>
        <family val="2"/>
        <charset val="128"/>
      </rPr>
      <t>総マーケティング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コスト</t>
    </r>
  </si>
  <si>
    <r>
      <rPr>
        <b/>
        <sz val="10"/>
        <color theme="1"/>
        <rFont val="MS PGothic"/>
        <family val="2"/>
        <charset val="128"/>
      </rPr>
      <t>開発運用とマーケティング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コスト合計</t>
    </r>
  </si>
  <si>
    <r>
      <rPr>
        <b/>
        <sz val="10"/>
        <color theme="0"/>
        <rFont val="MS PGothic"/>
        <family val="2"/>
        <charset val="128"/>
      </rPr>
      <t>行動喚起と収益</t>
    </r>
  </si>
  <si>
    <r>
      <rPr>
        <b/>
        <sz val="10"/>
        <color theme="0"/>
        <rFont val="MS PGothic"/>
        <family val="2"/>
        <charset val="128"/>
      </rPr>
      <t>数値</t>
    </r>
  </si>
  <si>
    <r>
      <rPr>
        <b/>
        <sz val="10"/>
        <color theme="0"/>
        <rFont val="MS PGothic"/>
        <family val="2"/>
        <charset val="128"/>
      </rPr>
      <t>価値</t>
    </r>
    <r>
      <rPr>
        <b/>
        <sz val="10"/>
        <color theme="0"/>
        <rFont val="Century Gothic"/>
        <family val="2"/>
      </rPr>
      <t xml:space="preserve"> (USD)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</si>
  <si>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</si>
  <si>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b/>
        <sz val="10"/>
        <color theme="0"/>
        <rFont val="MS PGothic"/>
        <family val="2"/>
        <charset val="128"/>
      </rPr>
      <t>備考</t>
    </r>
  </si>
  <si>
    <r>
      <t xml:space="preserve">1 </t>
    </r>
    <r>
      <rPr>
        <sz val="10"/>
        <color theme="1"/>
        <rFont val="MS PGothic"/>
        <family val="2"/>
        <charset val="128"/>
      </rPr>
      <t>つのユニークな訪問</t>
    </r>
  </si>
  <si>
    <r>
      <t xml:space="preserve">Facebook </t>
    </r>
    <r>
      <rPr>
        <sz val="10"/>
        <color theme="1"/>
        <rFont val="MS PGothic"/>
        <family val="2"/>
        <charset val="128"/>
      </rPr>
      <t>で共有されたサイト</t>
    </r>
  </si>
  <si>
    <r>
      <rPr>
        <sz val="10"/>
        <color theme="1"/>
        <rFont val="MS PGothic"/>
        <family val="2"/>
        <charset val="128"/>
      </rPr>
      <t>ユーザーが顧客になった</t>
    </r>
    <r>
      <rPr>
        <sz val="10"/>
        <color theme="1"/>
        <rFont val="Century Gothic"/>
        <family val="2"/>
      </rPr>
      <t xml:space="preserve"> (Web </t>
    </r>
    <r>
      <rPr>
        <sz val="10"/>
        <color theme="1"/>
        <rFont val="MS PGothic"/>
        <family val="2"/>
        <charset val="128"/>
      </rPr>
      <t>サイト経由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</si>
  <si>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電話によるお客様サービス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「お問い合わせ」ボタンから</t>
    </r>
  </si>
  <si>
    <r>
      <rPr>
        <sz val="10"/>
        <color theme="1"/>
        <rFont val="MS PGothic"/>
        <family val="2"/>
        <charset val="128"/>
      </rPr>
      <t>従業員に電話</t>
    </r>
  </si>
  <si>
    <r>
      <rPr>
        <b/>
        <sz val="10"/>
        <color theme="1"/>
        <rFont val="MS PGothic"/>
        <family val="2"/>
        <charset val="128"/>
      </rPr>
      <t>収益合計</t>
    </r>
  </si>
  <si>
    <r>
      <rPr>
        <sz val="12"/>
        <color theme="0"/>
        <rFont val="MS PGothic"/>
        <family val="2"/>
        <charset val="128"/>
      </rPr>
      <t>低</t>
    </r>
  </si>
  <si>
    <r>
      <rPr>
        <sz val="12"/>
        <color theme="0"/>
        <rFont val="MS PGothic"/>
        <family val="2"/>
        <charset val="128"/>
      </rPr>
      <t>中</t>
    </r>
  </si>
  <si>
    <r>
      <t xml:space="preserve">ROI % (0% </t>
    </r>
    <r>
      <rPr>
        <b/>
        <sz val="10"/>
        <color theme="1"/>
        <rFont val="MS PGothic"/>
        <family val="2"/>
        <charset val="128"/>
      </rPr>
      <t>を超える値は利益</t>
    </r>
    <r>
      <rPr>
        <b/>
        <sz val="10"/>
        <color theme="1"/>
        <rFont val="Century Gothic"/>
        <family val="2"/>
      </rPr>
      <t>)</t>
    </r>
  </si>
  <si>
    <r>
      <rPr>
        <sz val="12"/>
        <color theme="0"/>
        <rFont val="MS PGothic"/>
        <family val="2"/>
        <charset val="128"/>
      </rPr>
      <t>高</t>
    </r>
  </si>
  <si>
    <r>
      <rPr>
        <b/>
        <sz val="10"/>
        <color theme="1"/>
        <rFont val="MS PGothic"/>
        <family val="2"/>
        <charset val="128"/>
      </rPr>
      <t>収益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コスト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投資収益率</t>
    </r>
    <r>
      <rPr>
        <b/>
        <sz val="10"/>
        <color theme="1"/>
        <rFont val="Century Gothic"/>
        <family val="2"/>
      </rPr>
      <t>)</t>
    </r>
  </si>
  <si>
    <r>
      <rPr>
        <sz val="12"/>
        <color theme="0"/>
        <rFont val="MS PGothic"/>
        <family val="2"/>
        <charset val="128"/>
      </rPr>
      <t>固定</t>
    </r>
  </si>
  <si>
    <r>
      <rPr>
        <b/>
        <sz val="10"/>
        <color theme="1"/>
        <rFont val="MS PGothic"/>
        <family val="2"/>
        <charset val="128"/>
      </rPr>
      <t>損益分岐点までの日数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現在のアクティビティ率</t>
    </r>
    <r>
      <rPr>
        <b/>
        <sz val="10"/>
        <color theme="1"/>
        <rFont val="Century Gothic"/>
        <family val="2"/>
      </rPr>
      <t>)</t>
    </r>
  </si>
  <si>
    <r>
      <t xml:space="preserve">ROI </t>
    </r>
    <r>
      <rPr>
        <b/>
        <sz val="10"/>
        <color theme="1"/>
        <rFont val="MS PGothic"/>
        <family val="2"/>
        <charset val="128"/>
      </rPr>
      <t>目標達成までの日数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現在の速度</t>
    </r>
    <r>
      <rPr>
        <b/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</si>
  <si>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予後</t>
    </r>
    <r>
      <rPr>
        <b/>
        <sz val="10"/>
        <color theme="1"/>
        <rFont val="Century Gothic"/>
        <family val="2"/>
      </rPr>
      <t xml:space="preserve">: </t>
    </r>
    <r>
      <rPr>
        <b/>
        <sz val="10"/>
        <color theme="1"/>
        <rFont val="MS PGothic"/>
        <family val="2"/>
        <charset val="128"/>
      </rPr>
      <t>記載された期間と現在の速度に基づく</t>
    </r>
    <r>
      <rPr>
        <b/>
        <sz val="10"/>
        <color theme="1"/>
        <rFont val="Century Gothic"/>
        <family val="2"/>
      </rPr>
      <t xml:space="preserve"> ROI</t>
    </r>
  </si>
  <si>
    <r>
      <t xml:space="preserve">ROI </t>
    </r>
    <r>
      <rPr>
        <b/>
        <sz val="10"/>
        <color theme="0"/>
        <rFont val="MS PGothic"/>
        <family val="2"/>
        <charset val="128"/>
      </rPr>
      <t>の向上に向けた対策</t>
    </r>
  </si>
  <si>
    <r>
      <rPr>
        <b/>
        <sz val="10"/>
        <color theme="0"/>
        <rFont val="MS PGothic"/>
        <family val="2"/>
        <charset val="128"/>
      </rPr>
      <t>問題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</si>
  <si>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</si>
  <si>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担当者</t>
    </r>
  </si>
  <si>
    <r>
      <rPr>
        <b/>
        <sz val="10"/>
        <color theme="0"/>
        <rFont val="MS PGothic"/>
        <family val="2"/>
        <charset val="128"/>
      </rPr>
      <t>優先度</t>
    </r>
  </si>
  <si>
    <r>
      <rPr>
        <b/>
        <sz val="10"/>
        <color theme="0"/>
        <rFont val="MS PGothic"/>
        <family val="2"/>
        <charset val="128"/>
      </rPr>
      <t>ソリューション</t>
    </r>
  </si>
  <si>
    <r>
      <rPr>
        <b/>
        <sz val="18"/>
        <color theme="0" tint="-0.499984740745262"/>
        <rFont val="MS PGothic"/>
        <family val="2"/>
        <charset val="128"/>
      </rPr>
      <t>キャンペーン</t>
    </r>
    <r>
      <rPr>
        <b/>
        <sz val="18"/>
        <color theme="0" tint="-0.499984740745262"/>
        <rFont val="Century Gothic"/>
        <family val="2"/>
      </rPr>
      <t xml:space="preserve"> 2</t>
    </r>
  </si>
  <si>
    <r>
      <rPr>
        <b/>
        <sz val="10"/>
        <color indexed="9"/>
        <rFont val="MS PGothic"/>
        <family val="2"/>
        <charset val="128"/>
      </rPr>
      <t>数値</t>
    </r>
  </si>
  <si>
    <r>
      <rPr>
        <b/>
        <sz val="10"/>
        <color indexed="9"/>
        <rFont val="MS PGothic"/>
        <family val="2"/>
        <charset val="128"/>
      </rPr>
      <t>価値</t>
    </r>
    <r>
      <rPr>
        <b/>
        <sz val="10"/>
        <color indexed="9"/>
        <rFont val="Century Gothic"/>
        <family val="2"/>
      </rPr>
      <t xml:space="preserve"> (USD)</t>
    </r>
  </si>
  <si>
    <r>
      <rPr>
        <b/>
        <sz val="10"/>
        <color indexed="9"/>
        <rFont val="MS PGothic"/>
        <family val="2"/>
        <charset val="128"/>
      </rPr>
      <t>合計</t>
    </r>
  </si>
  <si>
    <r>
      <rPr>
        <b/>
        <sz val="10"/>
        <color indexed="9"/>
        <rFont val="MS PGothic"/>
        <family val="2"/>
        <charset val="128"/>
      </rPr>
      <t>備考</t>
    </r>
  </si>
  <si>
    <r>
      <rPr>
        <sz val="12"/>
        <color theme="0"/>
        <rFont val="MS PGothic"/>
        <family val="2"/>
        <charset val="128"/>
      </rPr>
      <t>固定</t>
    </r>
    <r>
      <rPr>
        <sz val="12"/>
        <color theme="0"/>
        <rFont val="Century Gothic"/>
        <family val="2"/>
      </rPr>
      <t xml:space="preserve"> </t>
    </r>
  </si>
  <si>
    <r>
      <rPr>
        <b/>
        <sz val="10"/>
        <color indexed="9"/>
        <rFont val="MS PGothic"/>
        <family val="2"/>
        <charset val="128"/>
      </rPr>
      <t>問題</t>
    </r>
  </si>
  <si>
    <r>
      <rPr>
        <b/>
        <sz val="10"/>
        <color indexed="9"/>
        <rFont val="MS PGothic"/>
        <family val="2"/>
        <charset val="128"/>
      </rPr>
      <t>日付</t>
    </r>
  </si>
  <si>
    <r>
      <rPr>
        <b/>
        <sz val="10"/>
        <color indexed="9"/>
        <rFont val="MS PGothic"/>
        <family val="2"/>
        <charset val="128"/>
      </rPr>
      <t>担当者</t>
    </r>
  </si>
  <si>
    <r>
      <rPr>
        <b/>
        <sz val="10"/>
        <color indexed="9"/>
        <rFont val="MS PGothic"/>
        <family val="2"/>
        <charset val="128"/>
      </rPr>
      <t>優先度</t>
    </r>
  </si>
  <si>
    <r>
      <rPr>
        <b/>
        <sz val="10"/>
        <color indexed="9"/>
        <rFont val="MS PGothic"/>
        <family val="2"/>
        <charset val="128"/>
      </rPr>
      <t>ソリューション</t>
    </r>
  </si>
  <si>
    <r>
      <rPr>
        <b/>
        <sz val="18"/>
        <color theme="0" tint="-0.499984740745262"/>
        <rFont val="MS PGothic"/>
        <family val="2"/>
        <charset val="128"/>
      </rPr>
      <t>キャンペーン</t>
    </r>
    <r>
      <rPr>
        <b/>
        <sz val="18"/>
        <color theme="0" tint="-0.499984740745262"/>
        <rFont val="Century Gothic"/>
        <family val="2"/>
      </rPr>
      <t xml:space="preserve"> 3</t>
    </r>
  </si>
  <si>
    <r>
      <rPr>
        <b/>
        <sz val="18"/>
        <color theme="0" tint="-0.499984740745262"/>
        <rFont val="MS PGothic"/>
        <family val="2"/>
        <charset val="128"/>
      </rPr>
      <t>キャンペーン</t>
    </r>
    <r>
      <rPr>
        <b/>
        <sz val="18"/>
        <color theme="0" tint="-0.499984740745262"/>
        <rFont val="Century Gothic"/>
        <family val="2"/>
      </rPr>
      <t xml:space="preserve"> 4</t>
    </r>
  </si>
  <si>
    <r>
      <rPr>
        <b/>
        <sz val="18"/>
        <color theme="0" tint="-0.499984740745262"/>
        <rFont val="MS PGothic"/>
        <family val="2"/>
        <charset val="128"/>
      </rPr>
      <t>キャンペーン</t>
    </r>
    <r>
      <rPr>
        <b/>
        <sz val="18"/>
        <color theme="0" tint="-0.499984740745262"/>
        <rFont val="Century Gothic"/>
        <family val="2"/>
      </rPr>
      <t xml:space="preserve"> 5</t>
    </r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</si>
  <si>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8" type="noConversion"/>
  </si>
  <si>
    <r>
      <t xml:space="preserve">WEB </t>
    </r>
    <r>
      <rPr>
        <b/>
        <sz val="20"/>
        <color theme="0" tint="-0.499984740745262"/>
        <rFont val="MS PGothic"/>
        <family val="2"/>
        <charset val="128"/>
      </rPr>
      <t>サイト</t>
    </r>
    <r>
      <rPr>
        <b/>
        <sz val="20"/>
        <color theme="0" tint="-0.499984740745262"/>
        <rFont val="Century Gothic"/>
        <family val="2"/>
      </rPr>
      <t xml:space="preserve"> ROI </t>
    </r>
    <r>
      <rPr>
        <b/>
        <sz val="20"/>
        <color theme="0" tint="-0.499984740745262"/>
        <rFont val="MS PGothic"/>
        <family val="2"/>
        <charset val="128"/>
      </rPr>
      <t>計算ツール</t>
    </r>
    <phoneticPr fontId="18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</si>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</sst>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mmm"/>
    <numFmt numFmtId="166" formatCode="0.0%"/>
    <numFmt numFmtId="167" formatCode="_(&quot;$&quot;* #,##0_);_(&quot;$&quot;* \(#,##0\);_(&quot;$&quot;* &quot;-&quot;??_);_(@_)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0"/>
      <name val="Arial"/>
      <family val="2"/>
    </font>
    <font>
      <sz val="10"/>
      <name val="Century Gothic"/>
      <family val="2"/>
    </font>
    <font>
      <b/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8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18"/>
      <color theme="0" tint="-0.499984740745262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2"/>
      <color theme="0"/>
      <name val="MS PGothic"/>
      <family val="2"/>
      <charset val="128"/>
    </font>
    <font>
      <sz val="12"/>
      <color theme="0"/>
      <name val="Century Gothic"/>
      <family val="2"/>
    </font>
    <font>
      <b/>
      <sz val="10"/>
      <color indexed="9"/>
      <name val="MS PGothic"/>
      <family val="2"/>
      <charset val="128"/>
    </font>
    <font>
      <b/>
      <sz val="10"/>
      <color indexed="9"/>
      <name val="Century Gothic"/>
      <family val="2"/>
    </font>
    <font>
      <b/>
      <sz val="12"/>
      <color theme="0"/>
      <name val="Arial Unicode MS"/>
      <family val="2"/>
      <charset val="134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2"/>
    <xf numFmtId="164" fontId="4" fillId="2" borderId="1" xfId="0" applyNumberFormat="1" applyFont="1" applyFill="1" applyBorder="1" applyAlignment="1">
      <alignment horizontal="left" vertical="center" indent="1"/>
    </xf>
    <xf numFmtId="164" fontId="5" fillId="3" borderId="3" xfId="0" applyNumberFormat="1" applyFont="1" applyFill="1" applyBorder="1" applyAlignment="1">
      <alignment horizontal="left" vertical="center" indent="1"/>
    </xf>
    <xf numFmtId="166" fontId="7" fillId="6" borderId="1" xfId="1" applyNumberFormat="1" applyFont="1" applyFill="1" applyBorder="1" applyAlignment="1">
      <alignment horizontal="right" vertical="center" indent="1"/>
    </xf>
    <xf numFmtId="1" fontId="8" fillId="6" borderId="1" xfId="0" applyNumberFormat="1" applyFont="1" applyFill="1" applyBorder="1" applyAlignment="1">
      <alignment horizontal="right" vertical="center" indent="1"/>
    </xf>
    <xf numFmtId="0" fontId="7" fillId="7" borderId="1" xfId="1" applyNumberFormat="1" applyFont="1" applyFill="1" applyBorder="1" applyAlignment="1">
      <alignment horizontal="right" vertical="center" indent="1"/>
    </xf>
    <xf numFmtId="164" fontId="5" fillId="3" borderId="3" xfId="0" applyNumberFormat="1" applyFont="1" applyFill="1" applyBorder="1" applyAlignment="1">
      <alignment horizontal="left" wrapText="1" indent="1"/>
    </xf>
    <xf numFmtId="10" fontId="6" fillId="10" borderId="4" xfId="1" applyNumberFormat="1" applyFont="1" applyFill="1" applyBorder="1" applyAlignment="1">
      <alignment horizontal="right" vertical="center" indent="1"/>
    </xf>
    <xf numFmtId="1" fontId="6" fillId="10" borderId="4" xfId="1" applyNumberFormat="1" applyFont="1" applyFill="1" applyBorder="1" applyAlignment="1">
      <alignment horizontal="right" vertical="center" indent="1"/>
    </xf>
    <xf numFmtId="10" fontId="6" fillId="10" borderId="4" xfId="1" applyNumberFormat="1" applyFont="1" applyFill="1" applyBorder="1" applyAlignment="1">
      <alignment horizontal="right" vertical="center" wrapText="1" indent="1"/>
    </xf>
    <xf numFmtId="0" fontId="19" fillId="0" borderId="0" xfId="0" applyFont="1"/>
    <xf numFmtId="0" fontId="20" fillId="4" borderId="0" xfId="0" applyFont="1" applyFill="1" applyAlignment="1">
      <alignment vertical="center"/>
    </xf>
    <xf numFmtId="0" fontId="20" fillId="4" borderId="0" xfId="0" applyFont="1" applyFill="1" applyAlignment="1">
      <alignment horizontal="right" vertical="center"/>
    </xf>
    <xf numFmtId="0" fontId="21" fillId="4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8" fillId="10" borderId="3" xfId="0" applyFont="1" applyFill="1" applyBorder="1" applyAlignment="1">
      <alignment horizontal="left" vertical="center" indent="1"/>
    </xf>
    <xf numFmtId="0" fontId="8" fillId="10" borderId="6" xfId="0" applyFont="1" applyFill="1" applyBorder="1" applyAlignment="1">
      <alignment horizontal="left" vertical="center" indent="1"/>
    </xf>
    <xf numFmtId="165" fontId="22" fillId="10" borderId="4" xfId="0" applyNumberFormat="1" applyFont="1" applyFill="1" applyBorder="1" applyAlignment="1">
      <alignment horizontal="left" vertical="center" indent="1"/>
    </xf>
    <xf numFmtId="165" fontId="22" fillId="11" borderId="1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left" vertical="center" indent="1"/>
    </xf>
    <xf numFmtId="164" fontId="8" fillId="11" borderId="5" xfId="0" applyNumberFormat="1" applyFont="1" applyFill="1" applyBorder="1" applyAlignment="1">
      <alignment horizontal="right" vertical="center" indent="1"/>
    </xf>
    <xf numFmtId="167" fontId="5" fillId="7" borderId="5" xfId="0" applyNumberFormat="1" applyFont="1" applyFill="1" applyBorder="1" applyAlignment="1">
      <alignment horizontal="right" vertical="center" indent="1"/>
    </xf>
    <xf numFmtId="0" fontId="5" fillId="3" borderId="1" xfId="0" applyFont="1" applyFill="1" applyBorder="1" applyAlignment="1">
      <alignment horizontal="left" vertical="center" indent="1"/>
    </xf>
    <xf numFmtId="164" fontId="4" fillId="3" borderId="1" xfId="0" applyNumberFormat="1" applyFont="1" applyFill="1" applyBorder="1" applyAlignment="1">
      <alignment horizontal="left" vertical="center" indent="1"/>
    </xf>
    <xf numFmtId="164" fontId="8" fillId="11" borderId="1" xfId="0" applyNumberFormat="1" applyFont="1" applyFill="1" applyBorder="1" applyAlignment="1">
      <alignment horizontal="right" vertical="center" indent="1"/>
    </xf>
    <xf numFmtId="167" fontId="4" fillId="8" borderId="1" xfId="0" applyNumberFormat="1" applyFont="1" applyFill="1" applyBorder="1" applyAlignment="1">
      <alignment horizontal="right" vertical="center" indent="1"/>
    </xf>
    <xf numFmtId="0" fontId="5" fillId="8" borderId="1" xfId="0" applyFont="1" applyFill="1" applyBorder="1" applyAlignment="1">
      <alignment horizontal="left" vertical="center" indent="1"/>
    </xf>
    <xf numFmtId="164" fontId="8" fillId="11" borderId="1" xfId="0" applyNumberFormat="1" applyFont="1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horizontal="left" vertical="center" indent="1"/>
    </xf>
    <xf numFmtId="0" fontId="19" fillId="0" borderId="0" xfId="0" applyFont="1" applyAlignment="1">
      <alignment horizontal="right"/>
    </xf>
    <xf numFmtId="0" fontId="5" fillId="7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167" fontId="5" fillId="7" borderId="1" xfId="0" applyNumberFormat="1" applyFont="1" applyFill="1" applyBorder="1" applyAlignment="1">
      <alignment horizontal="right" vertical="center" indent="1"/>
    </xf>
    <xf numFmtId="0" fontId="19" fillId="4" borderId="0" xfId="0" applyFont="1" applyFill="1"/>
    <xf numFmtId="0" fontId="23" fillId="0" borderId="0" xfId="0" applyFont="1"/>
    <xf numFmtId="0" fontId="8" fillId="10" borderId="0" xfId="0" applyFont="1" applyFill="1" applyAlignment="1">
      <alignment vertical="center"/>
    </xf>
    <xf numFmtId="14" fontId="4" fillId="7" borderId="1" xfId="0" applyNumberFormat="1" applyFont="1" applyFill="1" applyBorder="1" applyAlignment="1">
      <alignment horizontal="right" vertical="center" indent="1"/>
    </xf>
    <xf numFmtId="0" fontId="25" fillId="0" borderId="0" xfId="0" applyFont="1" applyAlignment="1">
      <alignment horizontal="center" vertical="center"/>
    </xf>
    <xf numFmtId="0" fontId="8" fillId="10" borderId="0" xfId="0" applyFont="1" applyFill="1" applyAlignment="1">
      <alignment horizontal="left" vertical="center" indent="1"/>
    </xf>
    <xf numFmtId="9" fontId="4" fillId="7" borderId="1" xfId="1" applyFont="1" applyFill="1" applyBorder="1" applyAlignment="1">
      <alignment horizontal="right" vertical="center" indent="1"/>
    </xf>
    <xf numFmtId="1" fontId="4" fillId="8" borderId="1" xfId="0" applyNumberFormat="1" applyFont="1" applyFill="1" applyBorder="1" applyAlignment="1">
      <alignment horizontal="right" vertical="center" indent="1"/>
    </xf>
    <xf numFmtId="1" fontId="8" fillId="6" borderId="1" xfId="1" applyNumberFormat="1" applyFont="1" applyFill="1" applyBorder="1" applyAlignment="1">
      <alignment horizontal="right" vertical="center" indent="1"/>
    </xf>
    <xf numFmtId="1" fontId="4" fillId="4" borderId="1" xfId="0" applyNumberFormat="1" applyFont="1" applyFill="1" applyBorder="1" applyAlignment="1">
      <alignment horizontal="right" vertical="center" indent="1"/>
    </xf>
    <xf numFmtId="164" fontId="5" fillId="2" borderId="1" xfId="0" applyNumberFormat="1" applyFont="1" applyFill="1" applyBorder="1" applyAlignment="1">
      <alignment horizontal="left" vertical="center" indent="1"/>
    </xf>
    <xf numFmtId="2" fontId="8" fillId="6" borderId="1" xfId="1" applyNumberFormat="1" applyFont="1" applyFill="1" applyBorder="1" applyAlignment="1">
      <alignment horizontal="right" vertical="center" indent="1"/>
    </xf>
    <xf numFmtId="167" fontId="4" fillId="7" borderId="1" xfId="0" applyNumberFormat="1" applyFont="1" applyFill="1" applyBorder="1" applyAlignment="1">
      <alignment horizontal="right" vertical="center" indent="1"/>
    </xf>
    <xf numFmtId="167" fontId="8" fillId="6" borderId="1" xfId="1" applyNumberFormat="1" applyFont="1" applyFill="1" applyBorder="1" applyAlignment="1">
      <alignment horizontal="right" vertical="center" indent="1"/>
    </xf>
    <xf numFmtId="164" fontId="5" fillId="4" borderId="0" xfId="0" applyNumberFormat="1" applyFont="1" applyFill="1" applyAlignment="1">
      <alignment horizontal="left" vertical="center" indent="1"/>
    </xf>
    <xf numFmtId="167" fontId="8" fillId="4" borderId="0" xfId="1" applyNumberFormat="1" applyFont="1" applyFill="1" applyBorder="1" applyAlignment="1">
      <alignment horizontal="right" vertical="center" indent="1"/>
    </xf>
    <xf numFmtId="167" fontId="8" fillId="9" borderId="1" xfId="1" applyNumberFormat="1" applyFont="1" applyFill="1" applyBorder="1" applyAlignment="1">
      <alignment horizontal="right" vertical="center" indent="1"/>
    </xf>
    <xf numFmtId="164" fontId="8" fillId="6" borderId="1" xfId="0" applyNumberFormat="1" applyFont="1" applyFill="1" applyBorder="1" applyAlignment="1">
      <alignment horizontal="left" vertical="center" indent="1"/>
    </xf>
    <xf numFmtId="167" fontId="8" fillId="6" borderId="1" xfId="0" applyNumberFormat="1" applyFont="1" applyFill="1" applyBorder="1" applyAlignment="1">
      <alignment horizontal="center" vertical="center"/>
    </xf>
    <xf numFmtId="167" fontId="8" fillId="6" borderId="1" xfId="0" applyNumberFormat="1" applyFont="1" applyFill="1" applyBorder="1" applyAlignment="1">
      <alignment horizontal="left" vertical="center" indent="1"/>
    </xf>
    <xf numFmtId="2" fontId="4" fillId="4" borderId="1" xfId="0" applyNumberFormat="1" applyFont="1" applyFill="1" applyBorder="1" applyAlignment="1">
      <alignment horizontal="right" vertical="center" indent="1"/>
    </xf>
    <xf numFmtId="0" fontId="4" fillId="4" borderId="1" xfId="0" applyFont="1" applyFill="1" applyBorder="1" applyAlignment="1">
      <alignment horizontal="left" vertical="center" indent="1"/>
    </xf>
    <xf numFmtId="0" fontId="25" fillId="0" borderId="0" xfId="0" applyFont="1"/>
    <xf numFmtId="10" fontId="19" fillId="0" borderId="0" xfId="0" applyNumberFormat="1" applyFont="1"/>
    <xf numFmtId="0" fontId="8" fillId="11" borderId="0" xfId="0" applyFont="1" applyFill="1" applyAlignment="1">
      <alignment horizontal="left" vertical="center" indent="1"/>
    </xf>
    <xf numFmtId="0" fontId="8" fillId="11" borderId="0" xfId="0" applyFont="1" applyFill="1" applyAlignment="1">
      <alignment vertical="center"/>
    </xf>
    <xf numFmtId="14" fontId="4" fillId="4" borderId="1" xfId="0" applyNumberFormat="1" applyFont="1" applyFill="1" applyBorder="1" applyAlignment="1">
      <alignment horizontal="right" vertical="center" indent="1"/>
    </xf>
    <xf numFmtId="0" fontId="4" fillId="4" borderId="1" xfId="0" applyFont="1" applyFill="1" applyBorder="1" applyAlignment="1">
      <alignment horizontal="right" vertical="center" indent="1"/>
    </xf>
    <xf numFmtId="167" fontId="4" fillId="4" borderId="1" xfId="0" applyNumberFormat="1" applyFont="1" applyFill="1" applyBorder="1" applyAlignment="1">
      <alignment horizontal="right" vertical="center" indent="1"/>
    </xf>
    <xf numFmtId="164" fontId="5" fillId="3" borderId="3" xfId="0" applyNumberFormat="1" applyFont="1" applyFill="1" applyBorder="1" applyAlignment="1">
      <alignment horizontal="left" vertical="center" wrapText="1" indent="1"/>
    </xf>
    <xf numFmtId="164" fontId="27" fillId="6" borderId="1" xfId="0" applyNumberFormat="1" applyFont="1" applyFill="1" applyBorder="1" applyAlignment="1">
      <alignment horizontal="left" vertical="center" indent="1"/>
    </xf>
    <xf numFmtId="167" fontId="27" fillId="6" borderId="1" xfId="0" applyNumberFormat="1" applyFont="1" applyFill="1" applyBorder="1" applyAlignment="1">
      <alignment horizontal="center" vertical="center"/>
    </xf>
    <xf numFmtId="167" fontId="27" fillId="6" borderId="1" xfId="0" applyNumberFormat="1" applyFont="1" applyFill="1" applyBorder="1" applyAlignment="1">
      <alignment horizontal="left" vertical="center" indent="1"/>
    </xf>
    <xf numFmtId="10" fontId="28" fillId="10" borderId="4" xfId="1" applyNumberFormat="1" applyFont="1" applyFill="1" applyBorder="1" applyAlignment="1">
      <alignment horizontal="right" vertical="center" indent="1"/>
    </xf>
    <xf numFmtId="1" fontId="28" fillId="10" borderId="4" xfId="1" applyNumberFormat="1" applyFont="1" applyFill="1" applyBorder="1" applyAlignment="1">
      <alignment horizontal="right" vertical="center" indent="1"/>
    </xf>
    <xf numFmtId="10" fontId="28" fillId="10" borderId="4" xfId="1" applyNumberFormat="1" applyFont="1" applyFill="1" applyBorder="1" applyAlignment="1">
      <alignment horizontal="right" vertical="center" wrapText="1" indent="1"/>
    </xf>
    <xf numFmtId="0" fontId="2" fillId="0" borderId="2" xfId="2" applyFont="1" applyBorder="1" applyAlignment="1">
      <alignment horizontal="left" vertical="center" wrapText="1" indent="2"/>
    </xf>
    <xf numFmtId="0" fontId="8" fillId="10" borderId="0" xfId="0" applyFont="1" applyFill="1" applyAlignment="1">
      <alignment horizontal="left" vertical="center" indent="1"/>
    </xf>
    <xf numFmtId="0" fontId="29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29">
    <dxf>
      <font>
        <color theme="2" tint="-0.499984740745262"/>
      </font>
      <fill>
        <patternFill>
          <bgColor rgb="FFFFC7CE"/>
        </patternFill>
      </fill>
    </dxf>
    <dxf>
      <font>
        <color theme="2" tint="-0.499984740745262"/>
      </font>
      <fill>
        <patternFill>
          <bgColor rgb="FFFFC7CE"/>
        </patternFill>
      </fill>
    </dxf>
    <dxf>
      <font>
        <color theme="2" tint="-0.499984740745262"/>
      </font>
      <fill>
        <patternFill>
          <bgColor rgb="FFFFC7CE"/>
        </patternFill>
      </fill>
    </dxf>
    <dxf>
      <font>
        <color theme="2" tint="-0.499984740745262"/>
      </font>
      <fill>
        <patternFill>
          <bgColor rgb="FFFFC7CE"/>
        </patternFill>
      </fill>
    </dxf>
    <dxf>
      <font>
        <color theme="2" tint="-0.499984740745262"/>
      </font>
      <fill>
        <patternFill>
          <bgColor rgb="FFFFC7CE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3" tint="0.59996337778862885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30&amp;utm_language=JP&amp;utm_source=template-excel&amp;utm_medium=content&amp;utm_campaign=ic-Website+ROI+Calculator-excel-77830-jp&amp;lpa=ic+Website+ROI+Calculator+excel+7783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330200</xdr:colOff>
      <xdr:row>0</xdr:row>
      <xdr:rowOff>38100</xdr:rowOff>
    </xdr:from>
    <xdr:to>
      <xdr:col>6</xdr:col>
      <xdr:colOff>12700</xdr:colOff>
      <xdr:row>0</xdr:row>
      <xdr:rowOff>505801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E4EE17-5978-FF5B-1BF6-986754408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0" y="38100"/>
          <a:ext cx="2616200" cy="467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30&amp;utm_language=JP&amp;utm_source=template-excel&amp;utm_medium=content&amp;utm_campaign=ic-Website+ROI+Calculator-excel-77830-jp&amp;lpa=ic+Website+ROI+Calculator+excel+7783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B1:F3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1" customWidth="1"/>
    <col min="2" max="2" width="46" style="11" customWidth="1"/>
    <col min="3" max="3" width="21.33203125" style="30" customWidth="1"/>
    <col min="4" max="4" width="21.33203125" style="11" customWidth="1"/>
    <col min="5" max="5" width="3.33203125" style="11" customWidth="1"/>
    <col min="6" max="6" width="13.83203125" style="11" customWidth="1"/>
    <col min="7" max="7" width="3.33203125" style="11" customWidth="1"/>
    <col min="8" max="16384" width="10.83203125" style="11"/>
  </cols>
  <sheetData>
    <row r="1" spans="2:6" ht="42" customHeight="1">
      <c r="B1" s="12" t="s">
        <v>82</v>
      </c>
      <c r="C1" s="13"/>
      <c r="D1" s="12"/>
    </row>
    <row r="2" spans="2:6" ht="35.25" customHeight="1">
      <c r="B2" s="14" t="s">
        <v>3</v>
      </c>
      <c r="C2" s="13"/>
      <c r="D2" s="12"/>
    </row>
    <row r="3" spans="2:6" s="15" customFormat="1" ht="25" customHeight="1">
      <c r="B3" s="16" t="s">
        <v>4</v>
      </c>
      <c r="C3" s="17"/>
      <c r="D3" s="18"/>
      <c r="F3" s="19" t="s">
        <v>5</v>
      </c>
    </row>
    <row r="4" spans="2:6" ht="25" customHeight="1">
      <c r="B4" s="20" t="str">
        <f>'キャンペーン 1'!$B$1</f>
        <v>キャンペーン 1</v>
      </c>
      <c r="C4" s="21" t="s">
        <v>6</v>
      </c>
      <c r="D4" s="22" t="s">
        <v>7</v>
      </c>
      <c r="F4" s="23" t="s">
        <v>8</v>
      </c>
    </row>
    <row r="5" spans="2:6" ht="25" customHeight="1">
      <c r="B5" s="24" t="str">
        <f>"ROI 目標:  "&amp;'キャンペーン 1'!$C$8&amp;"00%"</f>
        <v>ROI 目標:  200%</v>
      </c>
      <c r="C5" s="25" t="s">
        <v>2</v>
      </c>
      <c r="D5" s="26" t="str">
        <f>IF('キャンペーン 1'!$C$13&lt;'キャンペーン 1'!$C$9,IF('キャンペーン 1'!$C$56&gt;'キャンペーン 1'!$C$8,"増加 "&amp;ROUND('キャンペーン 1'!$C$56*100,2)&amp;"%","減少 "&amp;ROUND('キャンペーン 1'!$C$56*100,2)&amp;"%"),IF('キャンペーン 1'!$C$52&gt;'キャンペーン 1'!$C$8,"増加 "&amp;ROUND('キャンペーン 1'!$C$52*100,2)&amp;"%","減少 "&amp;ROUND('キャンペーン 1'!$C$52*100,2)&amp;"%"))</f>
        <v>減少 -3.43%</v>
      </c>
      <c r="F5" s="27" t="s">
        <v>7</v>
      </c>
    </row>
    <row r="6" spans="2:6" ht="25" customHeight="1">
      <c r="B6" s="2" t="str">
        <f>IF($D$4="終了"," アクティブ期間 ","アクティブ期間 ")&amp;'キャンペーン 1'!$C$13&amp;" 日 (ROI 目標: "&amp;'キャンペーン 1'!$C$9&amp;" 日)"</f>
        <v>アクティブ期間 95 日 (ROI 目標: 400 日)</v>
      </c>
      <c r="C6" s="28" t="s">
        <v>9</v>
      </c>
      <c r="D6" s="4" t="str">
        <f>IF('キャンペーン 1'!$C$55&lt;'キャンペーン 1'!$C$9,"Ok - "&amp;ROUND('キャンペーン 1'!$C$55,0),"  "&amp;ROUND('キャンペーン 1'!$C$55,0))</f>
        <v xml:space="preserve">  1243</v>
      </c>
      <c r="F6" s="29" t="s">
        <v>10</v>
      </c>
    </row>
    <row r="7" spans="2:6" ht="25" customHeight="1">
      <c r="F7" s="31" t="s">
        <v>11</v>
      </c>
    </row>
    <row r="8" spans="2:6" ht="25" customHeight="1">
      <c r="B8" s="16" t="s">
        <v>4</v>
      </c>
      <c r="C8" s="17"/>
      <c r="D8" s="18"/>
      <c r="F8" s="32"/>
    </row>
    <row r="9" spans="2:6" ht="25" customHeight="1">
      <c r="B9" s="2" t="str">
        <f>'キャンペーン 2'!$B$1</f>
        <v>キャンペーン 2</v>
      </c>
      <c r="C9" s="21" t="s">
        <v>6</v>
      </c>
      <c r="D9" s="33" t="s">
        <v>8</v>
      </c>
      <c r="F9" s="32"/>
    </row>
    <row r="10" spans="2:6" ht="25" customHeight="1">
      <c r="B10" s="24" t="str">
        <f>"ROI 目標:  "&amp;'キャンペーン 2'!$C$8&amp;"00%"</f>
        <v>ROI 目標:  400%</v>
      </c>
      <c r="C10" s="25" t="s">
        <v>2</v>
      </c>
      <c r="D10" s="26" t="str">
        <f>IF('キャンペーン 2'!$C$13&lt;'キャンペーン 2'!$C$9,IF('キャンペーン 2'!$C$56&gt;'キャンペーン 2'!$C$8,"増加 "&amp;ROUND('キャンペーン 2'!$C$56*100,2)&amp;"%","減少 "&amp;ROUND('キャンペーン 2'!$C$56*100,2)&amp;"%"),IF('キャンペーン 2'!$C$52&gt;'キャンペーン 2'!$C$8,"増加 "&amp;ROUND('キャンペーン 2'!$C$52*100,2)&amp;"%","減少 "&amp;ROUND('キャンペーン 2'!$C$52*100,2)&amp;"%"))</f>
        <v>増加 472.37%</v>
      </c>
      <c r="F10" s="32"/>
    </row>
    <row r="11" spans="2:6" ht="25" customHeight="1">
      <c r="B11" s="2" t="str">
        <f>IF($D$4="終了"," アクティブ期間 ","アクティブ期間 ")&amp;'キャンペーン 2'!$C$13&amp;" 日 (ROI 目標: "&amp;'キャンペーン 2'!$C$9&amp;" 日)"</f>
        <v>アクティブ期間 38 日 (ROI 目標: 100 日)</v>
      </c>
      <c r="C11" s="28" t="s">
        <v>9</v>
      </c>
      <c r="D11" s="4" t="str">
        <f>IF('キャンペーン 2'!$C$55&lt;'キャンペーン 2'!$C$9,"Ok - "&amp;ROUND('キャンペーン 2'!$C$55,0),"  "&amp;ROUND('キャンペーン 2'!$C$55,0))</f>
        <v>Ok - 87</v>
      </c>
      <c r="F11" s="32"/>
    </row>
    <row r="12" spans="2:6" ht="25" customHeight="1">
      <c r="F12" s="32"/>
    </row>
    <row r="13" spans="2:6" ht="25" customHeight="1">
      <c r="B13" s="16" t="s">
        <v>4</v>
      </c>
      <c r="C13" s="17"/>
      <c r="D13" s="18"/>
      <c r="F13" s="32"/>
    </row>
    <row r="14" spans="2:6" ht="25" customHeight="1">
      <c r="B14" s="2" t="str">
        <f>'キャンペーン 3'!$B$1</f>
        <v>キャンペーン 3</v>
      </c>
      <c r="C14" s="21" t="s">
        <v>6</v>
      </c>
      <c r="D14" s="33" t="s">
        <v>7</v>
      </c>
      <c r="F14" s="32"/>
    </row>
    <row r="15" spans="2:6" ht="25" customHeight="1">
      <c r="B15" s="24" t="str">
        <f>"ROI 目標:  "&amp;'キャンペーン 3'!$C$8&amp;"00%"</f>
        <v>ROI 目標:  200%</v>
      </c>
      <c r="C15" s="25" t="s">
        <v>2</v>
      </c>
      <c r="D15" s="26" t="str">
        <f>IF('キャンペーン 3'!$C$13&lt;'キャンペーン 3'!$C$9,IF('キャンペーン 3'!$C$56&gt;'キャンペーン 3'!$C$8,"増加 "&amp;ROUND('キャンペーン 3'!$C$56*100,2)&amp;"%","減少 "&amp;ROUND('キャンペーン 3'!$C$56*100,2)&amp;"%"),IF('キャンペーン 3'!$C$52&gt;'キャンペーン 3'!$C$8,"増加 "&amp;ROUND('キャンペーン 3'!$C$52*100,2)&amp;"%","減少 "&amp;ROUND('キャンペーン 3'!$C$52*100,2)&amp;"%"))</f>
        <v>増加 228.23%</v>
      </c>
      <c r="F15" s="32"/>
    </row>
    <row r="16" spans="2:6" ht="25" customHeight="1">
      <c r="B16" s="2" t="str">
        <f>IF($D$4="終了"," アクティブ期間 ","アクティブ期間 ")&amp;'キャンペーン 3'!$C$13&amp;" 日 (ROI 目標: "&amp;'キャンペーン 3'!$C$9&amp;" 日)"</f>
        <v>アクティブ期間 38 日 (ROI 目標: 400 日)</v>
      </c>
      <c r="C16" s="28" t="s">
        <v>9</v>
      </c>
      <c r="D16" s="4" t="str">
        <f>IF('キャンペーン 3'!$C$55&lt;'キャンペーン 3'!$C$9,"Ok - "&amp;ROUND('キャンペーン 3'!$C$55,0),"  "&amp;ROUND('キャンペーン 3'!$C$55,0))</f>
        <v>Ok - 366</v>
      </c>
      <c r="F16" s="32"/>
    </row>
    <row r="17" spans="2:6" ht="25" customHeight="1">
      <c r="B17" s="34"/>
      <c r="C17" s="34"/>
      <c r="D17" s="34"/>
      <c r="F17" s="32"/>
    </row>
    <row r="18" spans="2:6" ht="25" customHeight="1">
      <c r="B18" s="16" t="s">
        <v>4</v>
      </c>
      <c r="C18" s="17"/>
      <c r="D18" s="18"/>
      <c r="F18" s="32"/>
    </row>
    <row r="19" spans="2:6" ht="25" customHeight="1">
      <c r="B19" s="2" t="str">
        <f>'キャンペーン 4'!$B$1</f>
        <v>キャンペーン 4</v>
      </c>
      <c r="C19" s="21" t="s">
        <v>6</v>
      </c>
      <c r="D19" s="33" t="s">
        <v>7</v>
      </c>
      <c r="F19" s="32"/>
    </row>
    <row r="20" spans="2:6" ht="25" customHeight="1">
      <c r="B20" s="24" t="str">
        <f>"ROI 目標:  "&amp;'キャンペーン 4'!$C$8&amp;"00%"</f>
        <v>ROI 目標:  200%</v>
      </c>
      <c r="C20" s="25" t="s">
        <v>2</v>
      </c>
      <c r="D20" s="26" t="str">
        <f>IF('キャンペーン 4'!$C$13&lt;'キャンペーン 4'!$C$9,IF('キャンペーン 4'!$C$56&gt;'キャンペーン 4'!$C$8,"増加 "&amp;ROUND('キャンペーン 4'!$C$56*100,2)&amp;"%","減少 "&amp;ROUND('キャンペーン 4'!$C$56*100,2)&amp;"%"),IF('キャンペーン 4'!$C$52&gt;'キャンペーン 4'!$C$8,"増加 "&amp;ROUND('キャンペーン 4'!$C$52*100,2)&amp;"%","減少 "&amp;ROUND('キャンペーン 4'!$C$52*100,2)&amp;"%"))</f>
        <v>減少 141.42%</v>
      </c>
      <c r="F20" s="32"/>
    </row>
    <row r="21" spans="2:6" ht="25" customHeight="1">
      <c r="B21" s="2" t="str">
        <f>IF($D$4="終了"," アクティブ期間 ","アクティブ期間 ")&amp;'キャンペーン 4'!$C$13&amp;" 日 (ROI 目標: "&amp;'キャンペーン 4'!$C$9&amp;" 日)"</f>
        <v>アクティブ期間 38 日 (ROI 目標: 400 日)</v>
      </c>
      <c r="C21" s="28" t="s">
        <v>9</v>
      </c>
      <c r="D21" s="4" t="str">
        <f>IF('キャンペーン 4'!$C$55&lt;'キャンペーン 4'!$C$9,"Ok - "&amp;ROUND('キャンペーン 4'!$C$55,0),"  "&amp;ROUND('キャンペーン 4'!$C$55,0))</f>
        <v xml:space="preserve">  497</v>
      </c>
      <c r="F21" s="32"/>
    </row>
    <row r="22" spans="2:6" ht="25" customHeight="1">
      <c r="C22" s="11"/>
      <c r="F22" s="32"/>
    </row>
    <row r="23" spans="2:6" ht="25" customHeight="1">
      <c r="B23" s="16" t="s">
        <v>4</v>
      </c>
      <c r="C23" s="17"/>
      <c r="D23" s="18"/>
      <c r="F23" s="32"/>
    </row>
    <row r="24" spans="2:6" ht="25" customHeight="1">
      <c r="B24" s="2" t="str">
        <f>'キャンペーン 5'!$B$1</f>
        <v>キャンペーン 5</v>
      </c>
      <c r="C24" s="21" t="s">
        <v>6</v>
      </c>
      <c r="D24" s="33" t="s">
        <v>7</v>
      </c>
      <c r="F24" s="32"/>
    </row>
    <row r="25" spans="2:6" ht="25" customHeight="1">
      <c r="B25" s="24" t="str">
        <f>"ROI 目標:  "&amp;'キャンペーン 5'!$C$8&amp;"00%"</f>
        <v>ROI 目標:  200%</v>
      </c>
      <c r="C25" s="25" t="s">
        <v>2</v>
      </c>
      <c r="D25" s="26" t="str">
        <f>IF('キャンペーン 5'!$C$13&lt;'キャンペーン 5'!$C$9,IF('キャンペーン 5'!$C$56&gt;'キャンペーン 5'!$C$8,"増加 "&amp;ROUND('キャンペーン 5'!$C$56*100,2)&amp;"%","減少 "&amp;ROUND('キャンペーン 5'!$C$56*100,2)&amp;"%"),IF('キャンペーン 5'!$C$52&gt;'キャンペーン 5'!$C$8,"増加 "&amp;ROUND('キャンペーン 5'!$C$52*100,2)&amp;"%","減少 "&amp;ROUND('キャンペーン 5'!$C$52*100,2)&amp;"%"))</f>
        <v>減少 141.42%</v>
      </c>
      <c r="F25" s="32"/>
    </row>
    <row r="26" spans="2:6" ht="25" customHeight="1">
      <c r="B26" s="2" t="str">
        <f>IF($D$4="終了"," アクティブ期間 ","アクティブ期間 ")&amp;'キャンペーン 5'!$C$13&amp;" 日 (ROI 目標: "&amp;'キャンペーン 5'!$C$9&amp;" 日)"</f>
        <v>アクティブ期間 38 日 (ROI 目標: 400 日)</v>
      </c>
      <c r="C26" s="28" t="s">
        <v>9</v>
      </c>
      <c r="D26" s="4" t="str">
        <f>IF('キャンペーン 5'!$C$55&lt;'キャンペーン 5'!$C$9,"Ok - "&amp;ROUND('キャンペーン 5'!$C$55,0),"  "&amp;ROUND('キャンペーン 5'!$C$55,0))</f>
        <v xml:space="preserve">  497</v>
      </c>
    </row>
    <row r="27" spans="2:6" s="34" customFormat="1">
      <c r="B27" s="11"/>
      <c r="C27" s="11"/>
      <c r="D27" s="11"/>
    </row>
    <row r="28" spans="2:6">
      <c r="B28" s="35" t="s">
        <v>12</v>
      </c>
    </row>
    <row r="30" spans="2:6" ht="50.25" customHeight="1">
      <c r="B30" s="72" t="s">
        <v>83</v>
      </c>
      <c r="C30" s="72"/>
      <c r="D30" s="72"/>
    </row>
  </sheetData>
  <mergeCells count="1">
    <mergeCell ref="B30:D30"/>
  </mergeCells>
  <phoneticPr fontId="18" type="noConversion"/>
  <conditionalFormatting sqref="D4 D9 D14 D19 D24">
    <cfRule type="containsText" dxfId="28" priority="1" operator="containsText" text="終了">
      <formula>NOT(ISERROR(SEARCH("終了",D4)))</formula>
    </cfRule>
    <cfRule type="containsText" dxfId="27" priority="2" operator="containsText" text="一時停止">
      <formula>NOT(ISERROR(SEARCH("一時停止",D4)))</formula>
    </cfRule>
    <cfRule type="containsText" dxfId="26" priority="3" operator="containsText" text="アクティブ">
      <formula>NOT(ISERROR(SEARCH("アクティブ",D4)))</formula>
    </cfRule>
    <cfRule type="containsText" dxfId="25" priority="4" operator="containsText" text="未開始">
      <formula>NOT(ISERROR(SEARCH("未開始",D4)))</formula>
    </cfRule>
  </conditionalFormatting>
  <conditionalFormatting sqref="D5">
    <cfRule type="containsText" dxfId="24" priority="28" operator="containsText" text="減少">
      <formula>NOT(ISERROR(SEARCH("減少",D5)))</formula>
    </cfRule>
    <cfRule type="containsText" dxfId="23" priority="27" operator="containsText" text="増加">
      <formula>NOT(ISERROR(SEARCH("増加",D5)))</formula>
    </cfRule>
  </conditionalFormatting>
  <conditionalFormatting sqref="D6">
    <cfRule type="notContainsText" dxfId="22" priority="25" operator="notContains" text="OK">
      <formula>ISERROR(SEARCH("OK",D6))</formula>
    </cfRule>
    <cfRule type="containsText" dxfId="21" priority="26" operator="containsText" text="OK">
      <formula>NOT(ISERROR(SEARCH("OK",D6)))</formula>
    </cfRule>
  </conditionalFormatting>
  <conditionalFormatting sqref="D10">
    <cfRule type="containsText" dxfId="20" priority="20" operator="containsText" text="減少">
      <formula>NOT(ISERROR(SEARCH("減少",D10)))</formula>
    </cfRule>
    <cfRule type="containsText" dxfId="19" priority="19" operator="containsText" text="増加">
      <formula>NOT(ISERROR(SEARCH("増加",D10)))</formula>
    </cfRule>
  </conditionalFormatting>
  <conditionalFormatting sqref="D11">
    <cfRule type="notContainsText" dxfId="18" priority="17" operator="notContains" text="OK">
      <formula>ISERROR(SEARCH("OK",D11))</formula>
    </cfRule>
    <cfRule type="containsText" dxfId="17" priority="18" operator="containsText" text="OK">
      <formula>NOT(ISERROR(SEARCH("OK",D11)))</formula>
    </cfRule>
  </conditionalFormatting>
  <conditionalFormatting sqref="D15">
    <cfRule type="containsText" dxfId="16" priority="15" operator="containsText" text="増加">
      <formula>NOT(ISERROR(SEARCH("増加",D15)))</formula>
    </cfRule>
    <cfRule type="containsText" dxfId="15" priority="16" operator="containsText" text="減少">
      <formula>NOT(ISERROR(SEARCH("減少",D15)))</formula>
    </cfRule>
  </conditionalFormatting>
  <conditionalFormatting sqref="D16">
    <cfRule type="notContainsText" dxfId="14" priority="13" operator="notContains" text="OK">
      <formula>ISERROR(SEARCH("OK",D16))</formula>
    </cfRule>
    <cfRule type="containsText" dxfId="13" priority="14" operator="containsText" text="OK">
      <formula>NOT(ISERROR(SEARCH("OK",D16)))</formula>
    </cfRule>
  </conditionalFormatting>
  <conditionalFormatting sqref="D20">
    <cfRule type="containsText" dxfId="12" priority="11" operator="containsText" text="増加">
      <formula>NOT(ISERROR(SEARCH("増加",D20)))</formula>
    </cfRule>
    <cfRule type="containsText" dxfId="11" priority="12" operator="containsText" text="減少">
      <formula>NOT(ISERROR(SEARCH("減少",D20)))</formula>
    </cfRule>
  </conditionalFormatting>
  <conditionalFormatting sqref="D21">
    <cfRule type="containsText" dxfId="10" priority="10" operator="containsText" text="OK">
      <formula>NOT(ISERROR(SEARCH("OK",D21)))</formula>
    </cfRule>
    <cfRule type="notContainsText" dxfId="9" priority="9" operator="notContains" text="OK">
      <formula>ISERROR(SEARCH("OK",D21))</formula>
    </cfRule>
  </conditionalFormatting>
  <conditionalFormatting sqref="D25">
    <cfRule type="containsText" dxfId="8" priority="8" operator="containsText" text="減少">
      <formula>NOT(ISERROR(SEARCH("減少",D25)))</formula>
    </cfRule>
    <cfRule type="containsText" dxfId="7" priority="7" operator="containsText" text="増加">
      <formula>NOT(ISERROR(SEARCH("増加",D25)))</formula>
    </cfRule>
  </conditionalFormatting>
  <conditionalFormatting sqref="D26">
    <cfRule type="notContainsText" dxfId="6" priority="5" operator="notContains" text="OK">
      <formula>ISERROR(SEARCH("OK",D26))</formula>
    </cfRule>
    <cfRule type="containsText" dxfId="5" priority="6" operator="containsText" text="OK">
      <formula>NOT(ISERROR(SEARCH("OK",D26)))</formula>
    </cfRule>
  </conditionalFormatting>
  <dataValidations count="1">
    <dataValidation type="list" allowBlank="1" showInputMessage="1" showErrorMessage="1" prompt="ステータスの入力" sqref="D24 D9 D14 D19 D4" xr:uid="{00000000-0002-0000-0000-000000000000}">
      <formula1>$F$4:$F$7</formula1>
    </dataValidation>
  </dataValidations>
  <hyperlinks>
    <hyperlink ref="B30:D30" r:id="rId1" display="ここをクリックして Smartsheet で作成" xr:uid="{73D0D020-0776-4E1B-8DD7-FF6EE54C8666}"/>
  </hyperlinks>
  <pageMargins left="0.3" right="0.3" top="0.3" bottom="0.3" header="0" footer="0"/>
  <pageSetup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B1:N64"/>
  <sheetViews>
    <sheetView showGridLines="0" zoomScaleNormal="100" workbookViewId="0">
      <pane ySplit="1" topLeftCell="A2" activePane="bottomLeft" state="frozen"/>
      <selection pane="bottomLeft" activeCell="C23" sqref="C23"/>
    </sheetView>
  </sheetViews>
  <sheetFormatPr baseColWidth="10" defaultColWidth="10.83203125" defaultRowHeight="16"/>
  <cols>
    <col min="1" max="1" width="3.33203125" style="11" customWidth="1"/>
    <col min="2" max="2" width="41.6640625" style="11" bestFit="1" customWidth="1"/>
    <col min="3" max="5" width="15.83203125" style="11" customWidth="1"/>
    <col min="6" max="6" width="30.83203125" style="11" customWidth="1"/>
    <col min="7" max="7" width="3.33203125" style="11" customWidth="1"/>
    <col min="8" max="16384" width="10.83203125" style="11"/>
  </cols>
  <sheetData>
    <row r="1" spans="2:5" ht="35.25" customHeight="1">
      <c r="B1" s="14" t="s">
        <v>13</v>
      </c>
      <c r="C1" s="12"/>
    </row>
    <row r="2" spans="2:5" s="15" customFormat="1" ht="18" customHeight="1">
      <c r="B2" s="36"/>
      <c r="C2" s="36"/>
    </row>
    <row r="3" spans="2:5" ht="18" customHeight="1">
      <c r="B3" s="2" t="s">
        <v>14</v>
      </c>
      <c r="C3" s="37">
        <v>44812</v>
      </c>
    </row>
    <row r="4" spans="2:5" ht="18" customHeight="1">
      <c r="B4" s="24" t="s">
        <v>15</v>
      </c>
      <c r="C4" s="26" t="s">
        <v>0</v>
      </c>
    </row>
    <row r="5" spans="2:5" ht="18" customHeight="1">
      <c r="B5" s="2" t="s">
        <v>16</v>
      </c>
      <c r="C5" s="37" t="s">
        <v>1</v>
      </c>
    </row>
    <row r="6" spans="2:5" ht="11.25" customHeight="1">
      <c r="E6" s="38"/>
    </row>
    <row r="7" spans="2:5" ht="18" customHeight="1">
      <c r="B7" s="39" t="s">
        <v>17</v>
      </c>
      <c r="C7" s="36"/>
    </row>
    <row r="8" spans="2:5" ht="18" customHeight="1">
      <c r="B8" s="2" t="s">
        <v>18</v>
      </c>
      <c r="C8" s="40">
        <v>2</v>
      </c>
    </row>
    <row r="9" spans="2:5" ht="18" customHeight="1">
      <c r="B9" s="24" t="s">
        <v>19</v>
      </c>
      <c r="C9" s="41">
        <v>400</v>
      </c>
    </row>
    <row r="10" spans="2:5" ht="11.25" customHeight="1">
      <c r="E10" s="38"/>
    </row>
    <row r="11" spans="2:5" ht="18" customHeight="1">
      <c r="B11" s="71" t="s">
        <v>20</v>
      </c>
      <c r="C11" s="71"/>
    </row>
    <row r="12" spans="2:5" ht="18" customHeight="1">
      <c r="B12" s="2" t="s">
        <v>21</v>
      </c>
      <c r="C12" s="37">
        <v>44717</v>
      </c>
    </row>
    <row r="13" spans="2:5" ht="18" customHeight="1">
      <c r="B13" s="24" t="s">
        <v>22</v>
      </c>
      <c r="C13" s="42">
        <f>_xlfn.DAYS(C3,C12)</f>
        <v>95</v>
      </c>
    </row>
    <row r="14" spans="2:5" ht="18" customHeight="1">
      <c r="B14" s="24" t="s">
        <v>23</v>
      </c>
      <c r="C14" s="43">
        <v>12343</v>
      </c>
    </row>
    <row r="15" spans="2:5" ht="18" customHeight="1">
      <c r="B15" s="24" t="s">
        <v>24</v>
      </c>
      <c r="C15" s="43">
        <v>45000</v>
      </c>
    </row>
    <row r="16" spans="2:5" ht="18" customHeight="1">
      <c r="B16" s="24" t="s">
        <v>25</v>
      </c>
      <c r="C16" s="43">
        <v>26890</v>
      </c>
      <c r="E16" s="38"/>
    </row>
    <row r="17" spans="2:3" ht="18" customHeight="1">
      <c r="B17" s="44" t="s">
        <v>26</v>
      </c>
      <c r="C17" s="45">
        <f>ROUND(C16/C14,2)</f>
        <v>2.1800000000000002</v>
      </c>
    </row>
    <row r="18" spans="2:3" ht="11.25" customHeight="1"/>
    <row r="19" spans="2:3" ht="18" customHeight="1">
      <c r="B19" s="39" t="s">
        <v>27</v>
      </c>
      <c r="C19" s="36"/>
    </row>
    <row r="20" spans="2:3" ht="18" customHeight="1">
      <c r="B20" s="2" t="s">
        <v>28</v>
      </c>
      <c r="C20" s="46">
        <v>5600</v>
      </c>
    </row>
    <row r="21" spans="2:3" ht="18" customHeight="1">
      <c r="B21" s="24" t="s">
        <v>29</v>
      </c>
      <c r="C21" s="26">
        <v>4500</v>
      </c>
    </row>
    <row r="22" spans="2:3" ht="18" customHeight="1">
      <c r="B22" s="24" t="s">
        <v>30</v>
      </c>
      <c r="C22" s="26">
        <v>100</v>
      </c>
    </row>
    <row r="23" spans="2:3" ht="18" customHeight="1">
      <c r="B23" s="24" t="s">
        <v>31</v>
      </c>
      <c r="C23" s="26">
        <v>3000</v>
      </c>
    </row>
    <row r="24" spans="2:3" ht="18" customHeight="1">
      <c r="B24" s="24" t="s">
        <v>32</v>
      </c>
      <c r="C24" s="26">
        <v>0</v>
      </c>
    </row>
    <row r="25" spans="2:3" ht="18" customHeight="1">
      <c r="B25" s="44" t="s">
        <v>33</v>
      </c>
      <c r="C25" s="47">
        <f>SUM(C20:C24)</f>
        <v>13200</v>
      </c>
    </row>
    <row r="26" spans="2:3" s="34" customFormat="1" ht="11.25" customHeight="1">
      <c r="B26" s="48"/>
      <c r="C26" s="49"/>
    </row>
    <row r="27" spans="2:3" ht="18" customHeight="1">
      <c r="B27" s="39" t="s">
        <v>34</v>
      </c>
      <c r="C27" s="36"/>
    </row>
    <row r="28" spans="2:3" ht="18" customHeight="1">
      <c r="B28" s="2" t="s">
        <v>35</v>
      </c>
      <c r="C28" s="46">
        <v>10000</v>
      </c>
    </row>
    <row r="29" spans="2:3" ht="18" customHeight="1">
      <c r="B29" s="24" t="s">
        <v>36</v>
      </c>
      <c r="C29" s="26">
        <v>400</v>
      </c>
    </row>
    <row r="30" spans="2:3" ht="18" customHeight="1">
      <c r="B30" s="24" t="s">
        <v>37</v>
      </c>
      <c r="C30" s="26">
        <v>4000</v>
      </c>
    </row>
    <row r="31" spans="2:3" ht="18" customHeight="1">
      <c r="B31" s="24" t="s">
        <v>38</v>
      </c>
      <c r="C31" s="26">
        <v>0</v>
      </c>
    </row>
    <row r="32" spans="2:3" ht="18" customHeight="1">
      <c r="B32" s="24"/>
      <c r="C32" s="26">
        <v>0</v>
      </c>
    </row>
    <row r="33" spans="2:6" ht="18" customHeight="1">
      <c r="B33" s="24"/>
      <c r="C33" s="26">
        <v>0</v>
      </c>
    </row>
    <row r="34" spans="2:6" ht="18" customHeight="1">
      <c r="B34" s="24"/>
      <c r="C34" s="26">
        <v>0</v>
      </c>
    </row>
    <row r="35" spans="2:6" ht="18" customHeight="1">
      <c r="B35" s="24"/>
      <c r="C35" s="26">
        <v>0</v>
      </c>
    </row>
    <row r="36" spans="2:6" ht="18" customHeight="1">
      <c r="B36" s="44" t="s">
        <v>39</v>
      </c>
      <c r="C36" s="47">
        <f>SUM(C28:C35)</f>
        <v>14400</v>
      </c>
    </row>
    <row r="37" spans="2:6" ht="18" customHeight="1">
      <c r="B37" s="44" t="s">
        <v>40</v>
      </c>
      <c r="C37" s="50">
        <f>SUM(C25,C36)</f>
        <v>27600</v>
      </c>
    </row>
    <row r="38" spans="2:6" ht="11.25" customHeight="1"/>
    <row r="39" spans="2:6" ht="18" customHeight="1">
      <c r="B39" s="39" t="s">
        <v>41</v>
      </c>
      <c r="C39" s="36"/>
      <c r="D39" s="36"/>
      <c r="E39" s="36"/>
      <c r="F39" s="36"/>
    </row>
    <row r="40" spans="2:6" ht="18" customHeight="1">
      <c r="B40" s="51"/>
      <c r="C40" s="52" t="s">
        <v>42</v>
      </c>
      <c r="D40" s="52" t="s">
        <v>43</v>
      </c>
      <c r="E40" s="52" t="s">
        <v>44</v>
      </c>
      <c r="F40" s="53" t="s">
        <v>45</v>
      </c>
    </row>
    <row r="41" spans="2:6" ht="18" customHeight="1">
      <c r="B41" s="24" t="s">
        <v>46</v>
      </c>
      <c r="C41" s="43">
        <v>10000</v>
      </c>
      <c r="D41" s="54">
        <v>0.2</v>
      </c>
      <c r="E41" s="26">
        <f t="shared" ref="E41:E49" si="0">C41*D41</f>
        <v>2000</v>
      </c>
      <c r="F41" s="55"/>
    </row>
    <row r="42" spans="2:6" ht="18" customHeight="1">
      <c r="B42" s="24" t="s">
        <v>47</v>
      </c>
      <c r="C42" s="43">
        <v>400</v>
      </c>
      <c r="D42" s="54">
        <v>0.8</v>
      </c>
      <c r="E42" s="26">
        <f t="shared" si="0"/>
        <v>320</v>
      </c>
      <c r="F42" s="55"/>
    </row>
    <row r="43" spans="2:6" ht="18" customHeight="1">
      <c r="B43" s="24" t="s">
        <v>48</v>
      </c>
      <c r="C43" s="43">
        <v>38</v>
      </c>
      <c r="D43" s="54">
        <v>90</v>
      </c>
      <c r="E43" s="26">
        <f t="shared" si="0"/>
        <v>3420</v>
      </c>
      <c r="F43" s="55"/>
    </row>
    <row r="44" spans="2:6" ht="18" customHeight="1">
      <c r="B44" s="24" t="s">
        <v>49</v>
      </c>
      <c r="C44" s="43">
        <v>65</v>
      </c>
      <c r="D44" s="54">
        <v>8</v>
      </c>
      <c r="E44" s="26">
        <f t="shared" si="0"/>
        <v>520</v>
      </c>
      <c r="F44" s="55"/>
    </row>
    <row r="45" spans="2:6" ht="18" customHeight="1">
      <c r="B45" s="24" t="s">
        <v>50</v>
      </c>
      <c r="C45" s="43">
        <v>10</v>
      </c>
      <c r="D45" s="54">
        <v>7</v>
      </c>
      <c r="E45" s="26">
        <f t="shared" si="0"/>
        <v>70</v>
      </c>
      <c r="F45" s="55"/>
    </row>
    <row r="46" spans="2:6" ht="18" customHeight="1">
      <c r="B46" s="24"/>
      <c r="C46" s="43"/>
      <c r="D46" s="54"/>
      <c r="E46" s="26">
        <f t="shared" si="0"/>
        <v>0</v>
      </c>
      <c r="F46" s="55"/>
    </row>
    <row r="47" spans="2:6" ht="18" customHeight="1">
      <c r="B47" s="24"/>
      <c r="C47" s="43"/>
      <c r="D47" s="54"/>
      <c r="E47" s="26">
        <f t="shared" si="0"/>
        <v>0</v>
      </c>
      <c r="F47" s="55"/>
    </row>
    <row r="48" spans="2:6" ht="18" customHeight="1">
      <c r="B48" s="24"/>
      <c r="C48" s="43"/>
      <c r="D48" s="54"/>
      <c r="E48" s="26">
        <f t="shared" si="0"/>
        <v>0</v>
      </c>
      <c r="F48" s="55"/>
    </row>
    <row r="49" spans="2:14" ht="18" customHeight="1">
      <c r="B49" s="24"/>
      <c r="C49" s="43"/>
      <c r="D49" s="54"/>
      <c r="E49" s="26">
        <f t="shared" si="0"/>
        <v>0</v>
      </c>
      <c r="F49" s="55"/>
    </row>
    <row r="50" spans="2:14" ht="18" customHeight="1">
      <c r="B50" s="44" t="s">
        <v>51</v>
      </c>
      <c r="C50" s="42">
        <f>SUM(C41:C49)</f>
        <v>10513</v>
      </c>
      <c r="D50" s="45">
        <f>SUM(D41:D49)</f>
        <v>106</v>
      </c>
      <c r="E50" s="47">
        <f>SUM(E41:E49)</f>
        <v>6330</v>
      </c>
      <c r="F50" s="47"/>
      <c r="N50" s="56" t="s">
        <v>52</v>
      </c>
    </row>
    <row r="51" spans="2:14" ht="11.25" customHeight="1">
      <c r="N51" s="56" t="s">
        <v>53</v>
      </c>
    </row>
    <row r="52" spans="2:14" ht="35.25" customHeight="1">
      <c r="B52" s="3" t="s">
        <v>54</v>
      </c>
      <c r="C52" s="8">
        <f>((E50-C37)/C37)</f>
        <v>-0.77065217391304353</v>
      </c>
      <c r="N52" s="56" t="s">
        <v>55</v>
      </c>
    </row>
    <row r="53" spans="2:14" ht="35.25" customHeight="1">
      <c r="B53" s="3" t="s">
        <v>56</v>
      </c>
      <c r="C53" s="8">
        <f>((E50/C37))</f>
        <v>0.22934782608695653</v>
      </c>
      <c r="N53" s="56" t="s">
        <v>57</v>
      </c>
    </row>
    <row r="54" spans="2:14" ht="35.25" customHeight="1">
      <c r="B54" s="3" t="s">
        <v>58</v>
      </c>
      <c r="C54" s="9">
        <f>((100/C53)*C13)/100</f>
        <v>414.21800947867297</v>
      </c>
      <c r="N54" s="56"/>
    </row>
    <row r="55" spans="2:14" ht="35.25" customHeight="1">
      <c r="B55" s="3" t="s">
        <v>59</v>
      </c>
      <c r="C55" s="9">
        <f>(((100+(C8*100))/(C53*100))*C13)</f>
        <v>1242.654028436019</v>
      </c>
      <c r="H55" s="57"/>
    </row>
    <row r="56" spans="2:14" ht="35.25" customHeight="1">
      <c r="B56" s="63" t="s">
        <v>60</v>
      </c>
      <c r="C56" s="10">
        <f>IF(C13&lt;C9,(-100+(C9/C13*((E50/C37)*100)))/100,"N/A - goal time period exceeded")</f>
        <v>-3.4324942791762111E-2</v>
      </c>
    </row>
    <row r="57" spans="2:14" ht="11.25" customHeight="1"/>
    <row r="58" spans="2:14" ht="18" customHeight="1">
      <c r="B58" s="58" t="s">
        <v>61</v>
      </c>
      <c r="C58" s="59"/>
      <c r="D58" s="59"/>
      <c r="E58" s="59"/>
      <c r="F58" s="59"/>
    </row>
    <row r="59" spans="2:14" ht="18" customHeight="1">
      <c r="B59" s="51" t="s">
        <v>62</v>
      </c>
      <c r="C59" s="53" t="s">
        <v>63</v>
      </c>
      <c r="D59" s="53" t="s">
        <v>64</v>
      </c>
      <c r="E59" s="53" t="s">
        <v>65</v>
      </c>
      <c r="F59" s="53" t="s">
        <v>66</v>
      </c>
    </row>
    <row r="60" spans="2:14" ht="18" customHeight="1">
      <c r="B60" s="24"/>
      <c r="C60" s="60"/>
      <c r="D60" s="61"/>
      <c r="E60" s="62"/>
      <c r="F60" s="55"/>
    </row>
    <row r="61" spans="2:14" ht="18" customHeight="1">
      <c r="B61" s="24"/>
      <c r="C61" s="60"/>
      <c r="D61" s="61"/>
      <c r="E61" s="62"/>
      <c r="F61" s="55"/>
    </row>
    <row r="62" spans="2:14" ht="18" customHeight="1">
      <c r="B62" s="24"/>
      <c r="C62" s="60"/>
      <c r="D62" s="61"/>
      <c r="E62" s="62"/>
      <c r="F62" s="55"/>
    </row>
    <row r="63" spans="2:14" ht="18" customHeight="1">
      <c r="B63" s="24"/>
      <c r="C63" s="60"/>
      <c r="D63" s="61"/>
      <c r="E63" s="62"/>
      <c r="F63" s="55"/>
    </row>
    <row r="64" spans="2:14" ht="18" customHeight="1">
      <c r="B64" s="24"/>
      <c r="C64" s="60"/>
      <c r="D64" s="61"/>
      <c r="E64" s="62"/>
      <c r="F64" s="55"/>
    </row>
  </sheetData>
  <mergeCells count="1">
    <mergeCell ref="B11:C11"/>
  </mergeCells>
  <phoneticPr fontId="18" type="noConversion"/>
  <conditionalFormatting sqref="B32:B35">
    <cfRule type="containsText" dxfId="4" priority="1" operator="containsText" text="その他のマーケティング コストをここに追加">
      <formula>NOT(ISERROR(SEARCH("その他のマーケティング コストをここに追加",B32)))</formula>
    </cfRule>
  </conditionalFormatting>
  <dataValidations count="4">
    <dataValidation allowBlank="1" showInputMessage="1" showErrorMessage="1" prompt="その他のマーケティング コストをここに追加 " sqref="B32:B35" xr:uid="{00000000-0002-0000-0100-000000000000}"/>
    <dataValidation allowBlank="1" showInputMessage="1" showErrorMessage="1" prompt="その他のアクションをここに追加" sqref="B46:B49" xr:uid="{00000000-0002-0000-0100-000001000000}"/>
    <dataValidation type="list" allowBlank="1" showInputMessage="1" showErrorMessage="1" sqref="E60:E64" xr:uid="{00000000-0002-0000-0100-000002000000}">
      <formula1>$N$50:$N$53</formula1>
    </dataValidation>
    <dataValidation allowBlank="1" showInputMessage="1" showErrorMessage="1" prompt="問題を入力 " sqref="B60:B64" xr:uid="{00000000-0002-0000-0100-000003000000}"/>
  </dataValidations>
  <pageMargins left="0.3" right="0.3" top="0.3" bottom="0.3" header="0" footer="0"/>
  <pageSetup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/>
    <pageSetUpPr fitToPage="1"/>
  </sheetPr>
  <dimension ref="B1:N64"/>
  <sheetViews>
    <sheetView showGridLines="0" zoomScaleNormal="100" workbookViewId="0">
      <pane ySplit="1" topLeftCell="A2" activePane="bottomLeft" state="frozen"/>
      <selection activeCell="C3" sqref="C3"/>
      <selection pane="bottomLeft" activeCell="F54" sqref="F54"/>
    </sheetView>
  </sheetViews>
  <sheetFormatPr baseColWidth="10" defaultColWidth="10.83203125" defaultRowHeight="16"/>
  <cols>
    <col min="1" max="1" width="3.33203125" style="11" customWidth="1"/>
    <col min="2" max="2" width="41.6640625" style="11" bestFit="1" customWidth="1"/>
    <col min="3" max="5" width="15.83203125" style="11" customWidth="1"/>
    <col min="6" max="6" width="30.83203125" style="11" customWidth="1"/>
    <col min="7" max="7" width="3.33203125" style="11" customWidth="1"/>
    <col min="8" max="16384" width="10.83203125" style="11"/>
  </cols>
  <sheetData>
    <row r="1" spans="2:5" ht="35.25" customHeight="1">
      <c r="B1" s="14" t="s">
        <v>67</v>
      </c>
      <c r="C1" s="12"/>
    </row>
    <row r="2" spans="2:5" s="15" customFormat="1" ht="18" customHeight="1">
      <c r="B2" s="36"/>
      <c r="C2" s="36"/>
    </row>
    <row r="3" spans="2:5" ht="18" customHeight="1">
      <c r="B3" s="2" t="s">
        <v>14</v>
      </c>
      <c r="C3" s="37">
        <v>44812</v>
      </c>
    </row>
    <row r="4" spans="2:5" ht="18" customHeight="1">
      <c r="B4" s="24" t="s">
        <v>15</v>
      </c>
      <c r="C4" s="26" t="s">
        <v>0</v>
      </c>
    </row>
    <row r="5" spans="2:5" ht="18" customHeight="1">
      <c r="B5" s="2" t="s">
        <v>16</v>
      </c>
      <c r="C5" s="6" t="s">
        <v>1</v>
      </c>
    </row>
    <row r="6" spans="2:5" ht="11.25" customHeight="1">
      <c r="E6" s="38"/>
    </row>
    <row r="7" spans="2:5" ht="18" customHeight="1">
      <c r="B7" s="39" t="s">
        <v>17</v>
      </c>
      <c r="C7" s="36"/>
    </row>
    <row r="8" spans="2:5" ht="18" customHeight="1">
      <c r="B8" s="2" t="s">
        <v>18</v>
      </c>
      <c r="C8" s="40">
        <v>4</v>
      </c>
    </row>
    <row r="9" spans="2:5" ht="18" customHeight="1">
      <c r="B9" s="24" t="s">
        <v>19</v>
      </c>
      <c r="C9" s="41">
        <v>100</v>
      </c>
    </row>
    <row r="10" spans="2:5" ht="11.25" customHeight="1">
      <c r="E10" s="38"/>
    </row>
    <row r="11" spans="2:5" ht="18" customHeight="1">
      <c r="B11" s="71" t="s">
        <v>20</v>
      </c>
      <c r="C11" s="71"/>
    </row>
    <row r="12" spans="2:5" ht="18" customHeight="1">
      <c r="B12" s="2" t="s">
        <v>21</v>
      </c>
      <c r="C12" s="37">
        <v>44774</v>
      </c>
    </row>
    <row r="13" spans="2:5" ht="18" customHeight="1">
      <c r="B13" s="24" t="s">
        <v>22</v>
      </c>
      <c r="C13" s="5">
        <f>_xlfn.DAYS(C3,C12)</f>
        <v>38</v>
      </c>
    </row>
    <row r="14" spans="2:5" ht="18" customHeight="1">
      <c r="B14" s="24" t="s">
        <v>23</v>
      </c>
      <c r="C14" s="43">
        <v>35678</v>
      </c>
    </row>
    <row r="15" spans="2:5" ht="18" customHeight="1">
      <c r="B15" s="24" t="s">
        <v>24</v>
      </c>
      <c r="C15" s="43">
        <v>67000</v>
      </c>
    </row>
    <row r="16" spans="2:5" ht="18" customHeight="1">
      <c r="B16" s="24" t="s">
        <v>25</v>
      </c>
      <c r="C16" s="43">
        <v>43222</v>
      </c>
      <c r="E16" s="38"/>
    </row>
    <row r="17" spans="2:3" ht="18" customHeight="1">
      <c r="B17" s="44" t="s">
        <v>26</v>
      </c>
      <c r="C17" s="45">
        <f>ROUND(C16/C14,2)</f>
        <v>1.21</v>
      </c>
    </row>
    <row r="18" spans="2:3" ht="11.25" customHeight="1"/>
    <row r="19" spans="2:3" ht="18" customHeight="1">
      <c r="B19" s="39" t="s">
        <v>27</v>
      </c>
      <c r="C19" s="36"/>
    </row>
    <row r="20" spans="2:3" ht="18" customHeight="1">
      <c r="B20" s="2" t="s">
        <v>28</v>
      </c>
      <c r="C20" s="46">
        <v>400</v>
      </c>
    </row>
    <row r="21" spans="2:3" ht="18" customHeight="1">
      <c r="B21" s="24" t="s">
        <v>29</v>
      </c>
      <c r="C21" s="26">
        <v>200</v>
      </c>
    </row>
    <row r="22" spans="2:3" ht="18" customHeight="1">
      <c r="B22" s="24" t="s">
        <v>30</v>
      </c>
      <c r="C22" s="26">
        <v>100</v>
      </c>
    </row>
    <row r="23" spans="2:3" ht="18" customHeight="1">
      <c r="B23" s="24" t="s">
        <v>31</v>
      </c>
      <c r="C23" s="26">
        <v>300</v>
      </c>
    </row>
    <row r="24" spans="2:3" ht="18" customHeight="1">
      <c r="B24" s="24" t="s">
        <v>32</v>
      </c>
      <c r="C24" s="26">
        <v>0</v>
      </c>
    </row>
    <row r="25" spans="2:3" ht="18" customHeight="1">
      <c r="B25" s="44" t="s">
        <v>33</v>
      </c>
      <c r="C25" s="47">
        <f>SUM(C20:C24)</f>
        <v>1000</v>
      </c>
    </row>
    <row r="26" spans="2:3" s="34" customFormat="1" ht="11.25" customHeight="1">
      <c r="B26" s="48"/>
      <c r="C26" s="49"/>
    </row>
    <row r="27" spans="2:3" ht="18" customHeight="1">
      <c r="B27" s="39" t="s">
        <v>34</v>
      </c>
      <c r="C27" s="36"/>
    </row>
    <row r="28" spans="2:3" ht="18" customHeight="1">
      <c r="B28" s="2" t="s">
        <v>35</v>
      </c>
      <c r="C28" s="46">
        <v>400</v>
      </c>
    </row>
    <row r="29" spans="2:3" ht="18" customHeight="1">
      <c r="B29" s="24" t="s">
        <v>36</v>
      </c>
      <c r="C29" s="26">
        <v>400</v>
      </c>
    </row>
    <row r="30" spans="2:3" ht="18" customHeight="1">
      <c r="B30" s="24" t="s">
        <v>37</v>
      </c>
      <c r="C30" s="26">
        <v>200</v>
      </c>
    </row>
    <row r="31" spans="2:3" ht="18" customHeight="1">
      <c r="B31" s="24" t="s">
        <v>38</v>
      </c>
      <c r="C31" s="26">
        <v>0</v>
      </c>
    </row>
    <row r="32" spans="2:3" ht="18" customHeight="1">
      <c r="B32" s="24"/>
      <c r="C32" s="26">
        <v>0</v>
      </c>
    </row>
    <row r="33" spans="2:6" ht="18" customHeight="1">
      <c r="B33" s="24"/>
      <c r="C33" s="26">
        <v>0</v>
      </c>
    </row>
    <row r="34" spans="2:6" ht="18" customHeight="1">
      <c r="B34" s="24"/>
      <c r="C34" s="26">
        <v>0</v>
      </c>
    </row>
    <row r="35" spans="2:6" ht="18" customHeight="1">
      <c r="B35" s="24"/>
      <c r="C35" s="26">
        <v>0</v>
      </c>
    </row>
    <row r="36" spans="2:6" ht="18" customHeight="1">
      <c r="B36" s="44" t="s">
        <v>39</v>
      </c>
      <c r="C36" s="47">
        <f>SUM(C28:C35)</f>
        <v>1000</v>
      </c>
    </row>
    <row r="37" spans="2:6" ht="18" customHeight="1">
      <c r="B37" s="44" t="s">
        <v>40</v>
      </c>
      <c r="C37" s="50">
        <f>SUM(C25,C36)</f>
        <v>2000</v>
      </c>
    </row>
    <row r="38" spans="2:6" ht="11.25" customHeight="1"/>
    <row r="39" spans="2:6" ht="18" customHeight="1">
      <c r="B39" s="39" t="s">
        <v>41</v>
      </c>
      <c r="C39" s="36"/>
      <c r="D39" s="36"/>
      <c r="E39" s="36"/>
      <c r="F39" s="36"/>
    </row>
    <row r="40" spans="2:6" ht="18" customHeight="1">
      <c r="B40" s="64"/>
      <c r="C40" s="65" t="s">
        <v>68</v>
      </c>
      <c r="D40" s="65" t="s">
        <v>69</v>
      </c>
      <c r="E40" s="65" t="s">
        <v>70</v>
      </c>
      <c r="F40" s="66" t="s">
        <v>71</v>
      </c>
    </row>
    <row r="41" spans="2:6" ht="18" customHeight="1">
      <c r="B41" s="24" t="s">
        <v>46</v>
      </c>
      <c r="C41" s="43">
        <v>100</v>
      </c>
      <c r="D41" s="54">
        <v>0.2</v>
      </c>
      <c r="E41" s="26">
        <f t="shared" ref="E41:E49" si="0">C41*D41</f>
        <v>20</v>
      </c>
      <c r="F41" s="55"/>
    </row>
    <row r="42" spans="2:6" ht="18" customHeight="1">
      <c r="B42" s="24" t="s">
        <v>47</v>
      </c>
      <c r="C42" s="43">
        <v>400</v>
      </c>
      <c r="D42" s="54">
        <v>0.8</v>
      </c>
      <c r="E42" s="26">
        <f t="shared" si="0"/>
        <v>320</v>
      </c>
      <c r="F42" s="55"/>
    </row>
    <row r="43" spans="2:6" ht="18" customHeight="1">
      <c r="B43" s="24" t="s">
        <v>48</v>
      </c>
      <c r="C43" s="43">
        <v>38</v>
      </c>
      <c r="D43" s="54">
        <v>90</v>
      </c>
      <c r="E43" s="26">
        <f t="shared" si="0"/>
        <v>3420</v>
      </c>
      <c r="F43" s="55"/>
    </row>
    <row r="44" spans="2:6" ht="18" customHeight="1">
      <c r="B44" s="24" t="s">
        <v>49</v>
      </c>
      <c r="C44" s="43">
        <v>65</v>
      </c>
      <c r="D44" s="54">
        <v>8</v>
      </c>
      <c r="E44" s="26">
        <f t="shared" si="0"/>
        <v>520</v>
      </c>
      <c r="F44" s="55"/>
    </row>
    <row r="45" spans="2:6" ht="18" customHeight="1">
      <c r="B45" s="24" t="s">
        <v>50</v>
      </c>
      <c r="C45" s="43">
        <v>10</v>
      </c>
      <c r="D45" s="54">
        <v>7</v>
      </c>
      <c r="E45" s="26">
        <f t="shared" si="0"/>
        <v>70</v>
      </c>
      <c r="F45" s="55"/>
    </row>
    <row r="46" spans="2:6" ht="18" customHeight="1">
      <c r="B46" s="24"/>
      <c r="C46" s="43"/>
      <c r="D46" s="54"/>
      <c r="E46" s="26">
        <f t="shared" si="0"/>
        <v>0</v>
      </c>
      <c r="F46" s="55"/>
    </row>
    <row r="47" spans="2:6" ht="18" customHeight="1">
      <c r="B47" s="24"/>
      <c r="C47" s="43"/>
      <c r="D47" s="54"/>
      <c r="E47" s="26">
        <f t="shared" si="0"/>
        <v>0</v>
      </c>
      <c r="F47" s="55"/>
    </row>
    <row r="48" spans="2:6" ht="18" customHeight="1">
      <c r="B48" s="24"/>
      <c r="C48" s="43"/>
      <c r="D48" s="54"/>
      <c r="E48" s="26">
        <f t="shared" si="0"/>
        <v>0</v>
      </c>
      <c r="F48" s="55"/>
    </row>
    <row r="49" spans="2:14" ht="18" customHeight="1">
      <c r="B49" s="24"/>
      <c r="C49" s="43"/>
      <c r="D49" s="54"/>
      <c r="E49" s="26">
        <f t="shared" si="0"/>
        <v>0</v>
      </c>
      <c r="F49" s="55"/>
    </row>
    <row r="50" spans="2:14" ht="18" customHeight="1">
      <c r="B50" s="44" t="s">
        <v>51</v>
      </c>
      <c r="C50" s="42">
        <f>SUM(C41:C49)</f>
        <v>613</v>
      </c>
      <c r="D50" s="45">
        <f>SUM(D41:D49)</f>
        <v>106</v>
      </c>
      <c r="E50" s="47">
        <f>SUM(E41:E49)</f>
        <v>4350</v>
      </c>
      <c r="F50" s="47"/>
      <c r="N50" s="56" t="s">
        <v>52</v>
      </c>
    </row>
    <row r="51" spans="2:14" ht="11.25" customHeight="1">
      <c r="N51" s="56" t="s">
        <v>53</v>
      </c>
    </row>
    <row r="52" spans="2:14" ht="35.25" customHeight="1">
      <c r="B52" s="3" t="s">
        <v>54</v>
      </c>
      <c r="C52" s="8">
        <f>((E50-C37)/C37)</f>
        <v>1.175</v>
      </c>
      <c r="N52" s="56" t="s">
        <v>55</v>
      </c>
    </row>
    <row r="53" spans="2:14" ht="35.25" customHeight="1">
      <c r="B53" s="3" t="s">
        <v>56</v>
      </c>
      <c r="C53" s="8">
        <f>((E50/C37))</f>
        <v>2.1749999999999998</v>
      </c>
      <c r="N53" s="56" t="s">
        <v>72</v>
      </c>
    </row>
    <row r="54" spans="2:14" ht="35.25" customHeight="1">
      <c r="B54" s="3" t="s">
        <v>58</v>
      </c>
      <c r="C54" s="9">
        <f>((100/C53)*C13)/100</f>
        <v>17.471264367816094</v>
      </c>
      <c r="N54" s="56"/>
    </row>
    <row r="55" spans="2:14" ht="35.25" customHeight="1">
      <c r="B55" s="3" t="s">
        <v>59</v>
      </c>
      <c r="C55" s="9">
        <f>(((100+(C8*100))/(C53*100))*C13)</f>
        <v>87.356321839080465</v>
      </c>
      <c r="H55" s="57"/>
    </row>
    <row r="56" spans="2:14" ht="35.25" customHeight="1">
      <c r="B56" s="63" t="s">
        <v>60</v>
      </c>
      <c r="C56" s="10">
        <f>IF(C13&lt;C9,(-100+(C9/C13*((E50/C37)*100)))/100,"N/A - goal time period exceeded")</f>
        <v>4.7236842105263159</v>
      </c>
    </row>
    <row r="57" spans="2:14" ht="11.25" customHeight="1"/>
    <row r="58" spans="2:14" ht="18" customHeight="1">
      <c r="B58" s="58" t="s">
        <v>61</v>
      </c>
      <c r="C58" s="59"/>
      <c r="D58" s="59"/>
      <c r="E58" s="59"/>
      <c r="F58" s="59"/>
    </row>
    <row r="59" spans="2:14" ht="18" customHeight="1">
      <c r="B59" s="64" t="s">
        <v>73</v>
      </c>
      <c r="C59" s="66" t="s">
        <v>74</v>
      </c>
      <c r="D59" s="66" t="s">
        <v>75</v>
      </c>
      <c r="E59" s="66" t="s">
        <v>76</v>
      </c>
      <c r="F59" s="66" t="s">
        <v>77</v>
      </c>
    </row>
    <row r="60" spans="2:14" ht="18" customHeight="1">
      <c r="B60" s="24"/>
      <c r="C60" s="60"/>
      <c r="D60" s="61"/>
      <c r="E60" s="62"/>
      <c r="F60" s="55"/>
    </row>
    <row r="61" spans="2:14" ht="18" customHeight="1">
      <c r="B61" s="24"/>
      <c r="C61" s="60"/>
      <c r="D61" s="61"/>
      <c r="E61" s="62"/>
      <c r="F61" s="55"/>
    </row>
    <row r="62" spans="2:14" ht="18" customHeight="1">
      <c r="B62" s="24"/>
      <c r="C62" s="60"/>
      <c r="D62" s="61"/>
      <c r="E62" s="62"/>
      <c r="F62" s="55"/>
    </row>
    <row r="63" spans="2:14" ht="18" customHeight="1">
      <c r="B63" s="24"/>
      <c r="C63" s="60"/>
      <c r="D63" s="61"/>
      <c r="E63" s="62"/>
      <c r="F63" s="55"/>
    </row>
    <row r="64" spans="2:14" ht="18" customHeight="1">
      <c r="B64" s="24"/>
      <c r="C64" s="60"/>
      <c r="D64" s="61"/>
      <c r="E64" s="62"/>
      <c r="F64" s="55"/>
    </row>
  </sheetData>
  <mergeCells count="1">
    <mergeCell ref="B11:C11"/>
  </mergeCells>
  <phoneticPr fontId="18" type="noConversion"/>
  <conditionalFormatting sqref="B32:B35">
    <cfRule type="containsText" dxfId="3" priority="1" operator="containsText" text="その他のマーケティング コストをここに追加">
      <formula>NOT(ISERROR(SEARCH("その他のマーケティング コストをここに追加",B32)))</formula>
    </cfRule>
  </conditionalFormatting>
  <dataValidations count="4">
    <dataValidation allowBlank="1" showInputMessage="1" showErrorMessage="1" prompt="問題を入力 " sqref="B60:B64" xr:uid="{00000000-0002-0000-0200-000000000000}"/>
    <dataValidation type="list" allowBlank="1" showInputMessage="1" showErrorMessage="1" sqref="E60:E64" xr:uid="{00000000-0002-0000-0200-000001000000}">
      <formula1>$N$50:$N$53</formula1>
    </dataValidation>
    <dataValidation allowBlank="1" showInputMessage="1" showErrorMessage="1" prompt="その他のアクションをここに追加" sqref="B46:B49" xr:uid="{00000000-0002-0000-0200-000002000000}"/>
    <dataValidation allowBlank="1" showInputMessage="1" showErrorMessage="1" prompt="その他のマーケティング コストをここに追加 " sqref="B32:B35" xr:uid="{00000000-0002-0000-0200-000003000000}"/>
  </dataValidations>
  <pageMargins left="0.3" right="0.3" top="0.3" bottom="0.3" header="0" footer="0"/>
  <pageSetup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  <pageSetUpPr fitToPage="1"/>
  </sheetPr>
  <dimension ref="B1:N64"/>
  <sheetViews>
    <sheetView showGridLines="0" zoomScaleNormal="100" workbookViewId="0">
      <pane ySplit="1" topLeftCell="A2" activePane="bottomLeft" state="frozen"/>
      <selection activeCell="C3" sqref="C3"/>
      <selection pane="bottomLeft" activeCell="C52" sqref="C52:C56"/>
    </sheetView>
  </sheetViews>
  <sheetFormatPr baseColWidth="10" defaultColWidth="10.83203125" defaultRowHeight="16"/>
  <cols>
    <col min="1" max="1" width="3.33203125" style="11" customWidth="1"/>
    <col min="2" max="2" width="41.6640625" style="11" bestFit="1" customWidth="1"/>
    <col min="3" max="5" width="15.83203125" style="11" customWidth="1"/>
    <col min="6" max="6" width="30.83203125" style="11" customWidth="1"/>
    <col min="7" max="7" width="3.33203125" style="11" customWidth="1"/>
    <col min="8" max="16384" width="10.83203125" style="11"/>
  </cols>
  <sheetData>
    <row r="1" spans="2:5" ht="35.25" customHeight="1">
      <c r="B1" s="14" t="s">
        <v>78</v>
      </c>
      <c r="C1" s="12"/>
    </row>
    <row r="2" spans="2:5" s="15" customFormat="1" ht="18" customHeight="1">
      <c r="B2" s="36"/>
      <c r="C2" s="36"/>
    </row>
    <row r="3" spans="2:5" ht="18" customHeight="1">
      <c r="B3" s="2" t="s">
        <v>14</v>
      </c>
      <c r="C3" s="37">
        <v>44812</v>
      </c>
    </row>
    <row r="4" spans="2:5" ht="18" customHeight="1">
      <c r="B4" s="24" t="s">
        <v>15</v>
      </c>
      <c r="C4" s="26" t="s">
        <v>0</v>
      </c>
    </row>
    <row r="5" spans="2:5" ht="18" customHeight="1">
      <c r="B5" s="2" t="s">
        <v>16</v>
      </c>
      <c r="C5" s="6" t="s">
        <v>1</v>
      </c>
    </row>
    <row r="6" spans="2:5" ht="11.25" customHeight="1">
      <c r="E6" s="38"/>
    </row>
    <row r="7" spans="2:5" ht="18" customHeight="1">
      <c r="B7" s="39" t="s">
        <v>17</v>
      </c>
      <c r="C7" s="36"/>
    </row>
    <row r="8" spans="2:5" ht="18" customHeight="1">
      <c r="B8" s="2" t="s">
        <v>18</v>
      </c>
      <c r="C8" s="40">
        <v>2</v>
      </c>
    </row>
    <row r="9" spans="2:5" ht="18" customHeight="1">
      <c r="B9" s="24" t="s">
        <v>19</v>
      </c>
      <c r="C9" s="41">
        <v>400</v>
      </c>
    </row>
    <row r="10" spans="2:5" ht="11.25" customHeight="1">
      <c r="E10" s="38"/>
    </row>
    <row r="11" spans="2:5" ht="18" customHeight="1">
      <c r="B11" s="71" t="s">
        <v>20</v>
      </c>
      <c r="C11" s="71"/>
    </row>
    <row r="12" spans="2:5" ht="18" customHeight="1">
      <c r="B12" s="2" t="s">
        <v>21</v>
      </c>
      <c r="C12" s="37">
        <v>44774</v>
      </c>
    </row>
    <row r="13" spans="2:5" ht="18" customHeight="1">
      <c r="B13" s="24" t="s">
        <v>22</v>
      </c>
      <c r="C13" s="5">
        <f>_xlfn.DAYS(C3,C12)</f>
        <v>38</v>
      </c>
    </row>
    <row r="14" spans="2:5" ht="18" customHeight="1">
      <c r="B14" s="24" t="s">
        <v>23</v>
      </c>
      <c r="C14" s="43">
        <v>12343</v>
      </c>
    </row>
    <row r="15" spans="2:5" ht="18" customHeight="1">
      <c r="B15" s="24" t="s">
        <v>24</v>
      </c>
      <c r="C15" s="43">
        <v>45000</v>
      </c>
    </row>
    <row r="16" spans="2:5" ht="18" customHeight="1">
      <c r="B16" s="24" t="s">
        <v>25</v>
      </c>
      <c r="C16" s="43">
        <v>26890</v>
      </c>
      <c r="E16" s="38"/>
    </row>
    <row r="17" spans="2:3" ht="18" customHeight="1">
      <c r="B17" s="44" t="s">
        <v>26</v>
      </c>
      <c r="C17" s="45">
        <f>ROUND(C16/C14,2)</f>
        <v>2.1800000000000002</v>
      </c>
    </row>
    <row r="18" spans="2:3" ht="11.25" customHeight="1"/>
    <row r="19" spans="2:3" ht="18" customHeight="1">
      <c r="B19" s="39" t="s">
        <v>27</v>
      </c>
      <c r="C19" s="36"/>
    </row>
    <row r="20" spans="2:3" ht="18" customHeight="1">
      <c r="B20" s="2" t="s">
        <v>28</v>
      </c>
      <c r="C20" s="46">
        <v>15000</v>
      </c>
    </row>
    <row r="21" spans="2:3" ht="18" customHeight="1">
      <c r="B21" s="24" t="s">
        <v>29</v>
      </c>
      <c r="C21" s="26">
        <v>300</v>
      </c>
    </row>
    <row r="22" spans="2:3" ht="18" customHeight="1">
      <c r="B22" s="24" t="s">
        <v>30</v>
      </c>
      <c r="C22" s="26">
        <v>0</v>
      </c>
    </row>
    <row r="23" spans="2:3" ht="18" customHeight="1">
      <c r="B23" s="24" t="s">
        <v>31</v>
      </c>
      <c r="C23" s="26">
        <v>5000</v>
      </c>
    </row>
    <row r="24" spans="2:3" ht="18" customHeight="1">
      <c r="B24" s="24" t="s">
        <v>32</v>
      </c>
      <c r="C24" s="26">
        <v>0</v>
      </c>
    </row>
    <row r="25" spans="2:3" ht="18" customHeight="1">
      <c r="B25" s="44" t="s">
        <v>33</v>
      </c>
      <c r="C25" s="47">
        <f>SUM(C20:C24)</f>
        <v>20300</v>
      </c>
    </row>
    <row r="26" spans="2:3" s="34" customFormat="1" ht="11.25" customHeight="1">
      <c r="B26" s="48"/>
      <c r="C26" s="49"/>
    </row>
    <row r="27" spans="2:3" ht="18" customHeight="1">
      <c r="B27" s="39" t="s">
        <v>34</v>
      </c>
      <c r="C27" s="36"/>
    </row>
    <row r="28" spans="2:3" ht="18" customHeight="1">
      <c r="B28" s="2" t="s">
        <v>35</v>
      </c>
      <c r="C28" s="46">
        <v>0</v>
      </c>
    </row>
    <row r="29" spans="2:3" ht="18" customHeight="1">
      <c r="B29" s="24" t="s">
        <v>36</v>
      </c>
      <c r="C29" s="26">
        <v>0</v>
      </c>
    </row>
    <row r="30" spans="2:3" ht="18" customHeight="1">
      <c r="B30" s="24" t="s">
        <v>37</v>
      </c>
      <c r="C30" s="26">
        <v>0</v>
      </c>
    </row>
    <row r="31" spans="2:3" ht="18" customHeight="1">
      <c r="B31" s="24" t="s">
        <v>38</v>
      </c>
      <c r="C31" s="26">
        <v>0</v>
      </c>
    </row>
    <row r="32" spans="2:3" ht="18" customHeight="1">
      <c r="B32" s="24"/>
      <c r="C32" s="26">
        <v>0</v>
      </c>
    </row>
    <row r="33" spans="2:6" ht="18" customHeight="1">
      <c r="B33" s="24"/>
      <c r="C33" s="26">
        <v>0</v>
      </c>
    </row>
    <row r="34" spans="2:6" ht="18" customHeight="1">
      <c r="B34" s="24"/>
      <c r="C34" s="26">
        <v>0</v>
      </c>
    </row>
    <row r="35" spans="2:6" ht="18" customHeight="1">
      <c r="B35" s="24"/>
      <c r="C35" s="26">
        <v>0</v>
      </c>
    </row>
    <row r="36" spans="2:6" ht="18" customHeight="1">
      <c r="B36" s="44" t="s">
        <v>39</v>
      </c>
      <c r="C36" s="47">
        <f>SUM(C28:C35)</f>
        <v>0</v>
      </c>
    </row>
    <row r="37" spans="2:6" ht="18" customHeight="1">
      <c r="B37" s="44" t="s">
        <v>40</v>
      </c>
      <c r="C37" s="50">
        <f>SUM(C25,C36)</f>
        <v>20300</v>
      </c>
    </row>
    <row r="38" spans="2:6" ht="11.25" customHeight="1"/>
    <row r="39" spans="2:6" ht="18" customHeight="1">
      <c r="B39" s="39" t="s">
        <v>41</v>
      </c>
      <c r="C39" s="36"/>
      <c r="D39" s="36"/>
      <c r="E39" s="36"/>
      <c r="F39" s="36"/>
    </row>
    <row r="40" spans="2:6" ht="18" customHeight="1">
      <c r="B40" s="64"/>
      <c r="C40" s="65" t="s">
        <v>68</v>
      </c>
      <c r="D40" s="65" t="s">
        <v>69</v>
      </c>
      <c r="E40" s="65" t="s">
        <v>70</v>
      </c>
      <c r="F40" s="66" t="s">
        <v>71</v>
      </c>
    </row>
    <row r="41" spans="2:6" ht="18" customHeight="1">
      <c r="B41" s="24" t="s">
        <v>46</v>
      </c>
      <c r="C41" s="43">
        <v>10000</v>
      </c>
      <c r="D41" s="54">
        <v>0.2</v>
      </c>
      <c r="E41" s="26">
        <f t="shared" ref="E41:E49" si="0">C41*D41</f>
        <v>2000</v>
      </c>
      <c r="F41" s="55"/>
    </row>
    <row r="42" spans="2:6" ht="18" customHeight="1">
      <c r="B42" s="24" t="s">
        <v>47</v>
      </c>
      <c r="C42" s="43">
        <v>400</v>
      </c>
      <c r="D42" s="54">
        <v>0.8</v>
      </c>
      <c r="E42" s="26">
        <f t="shared" si="0"/>
        <v>320</v>
      </c>
      <c r="F42" s="55"/>
    </row>
    <row r="43" spans="2:6" ht="18" customHeight="1">
      <c r="B43" s="24" t="s">
        <v>48</v>
      </c>
      <c r="C43" s="43">
        <v>38</v>
      </c>
      <c r="D43" s="54">
        <v>90</v>
      </c>
      <c r="E43" s="26">
        <f t="shared" si="0"/>
        <v>3420</v>
      </c>
      <c r="F43" s="55"/>
    </row>
    <row r="44" spans="2:6" ht="18" customHeight="1">
      <c r="B44" s="24" t="s">
        <v>49</v>
      </c>
      <c r="C44" s="43">
        <v>65</v>
      </c>
      <c r="D44" s="54">
        <v>8</v>
      </c>
      <c r="E44" s="26">
        <f t="shared" si="0"/>
        <v>520</v>
      </c>
      <c r="F44" s="55"/>
    </row>
    <row r="45" spans="2:6" ht="18" customHeight="1">
      <c r="B45" s="24" t="s">
        <v>50</v>
      </c>
      <c r="C45" s="43">
        <v>10</v>
      </c>
      <c r="D45" s="54">
        <v>7</v>
      </c>
      <c r="E45" s="26">
        <f t="shared" si="0"/>
        <v>70</v>
      </c>
      <c r="F45" s="55"/>
    </row>
    <row r="46" spans="2:6" ht="18" customHeight="1">
      <c r="B46" s="24"/>
      <c r="C46" s="43"/>
      <c r="D46" s="54"/>
      <c r="E46" s="26">
        <f t="shared" si="0"/>
        <v>0</v>
      </c>
      <c r="F46" s="55"/>
    </row>
    <row r="47" spans="2:6" ht="18" customHeight="1">
      <c r="B47" s="24"/>
      <c r="C47" s="43"/>
      <c r="D47" s="54"/>
      <c r="E47" s="26">
        <f t="shared" si="0"/>
        <v>0</v>
      </c>
      <c r="F47" s="55"/>
    </row>
    <row r="48" spans="2:6" ht="18" customHeight="1">
      <c r="B48" s="24"/>
      <c r="C48" s="43"/>
      <c r="D48" s="54"/>
      <c r="E48" s="26">
        <f t="shared" si="0"/>
        <v>0</v>
      </c>
      <c r="F48" s="55"/>
    </row>
    <row r="49" spans="2:14" ht="18" customHeight="1">
      <c r="B49" s="24"/>
      <c r="C49" s="43"/>
      <c r="D49" s="54"/>
      <c r="E49" s="26">
        <f t="shared" si="0"/>
        <v>0</v>
      </c>
      <c r="F49" s="55"/>
    </row>
    <row r="50" spans="2:14" ht="18" customHeight="1">
      <c r="B50" s="44" t="s">
        <v>51</v>
      </c>
      <c r="C50" s="42">
        <f>SUM(C41:C49)</f>
        <v>10513</v>
      </c>
      <c r="D50" s="45">
        <f>SUM(D41:D49)</f>
        <v>106</v>
      </c>
      <c r="E50" s="47">
        <f>SUM(E41:E49)</f>
        <v>6330</v>
      </c>
      <c r="F50" s="47"/>
      <c r="N50" s="56" t="s">
        <v>52</v>
      </c>
    </row>
    <row r="51" spans="2:14" ht="11.25" customHeight="1">
      <c r="N51" s="56" t="s">
        <v>53</v>
      </c>
    </row>
    <row r="52" spans="2:14" ht="35.25" customHeight="1">
      <c r="B52" s="3" t="s">
        <v>54</v>
      </c>
      <c r="C52" s="67">
        <f>((E50-C37)/C37)</f>
        <v>-0.68817733990147778</v>
      </c>
      <c r="N52" s="56" t="s">
        <v>55</v>
      </c>
    </row>
    <row r="53" spans="2:14" ht="35.25" customHeight="1">
      <c r="B53" s="3" t="s">
        <v>56</v>
      </c>
      <c r="C53" s="67">
        <f>((E50/C37))</f>
        <v>0.31182266009852216</v>
      </c>
      <c r="N53" s="56" t="s">
        <v>57</v>
      </c>
    </row>
    <row r="54" spans="2:14" ht="35.25" customHeight="1">
      <c r="B54" s="3" t="s">
        <v>58</v>
      </c>
      <c r="C54" s="68">
        <f>((100/C53)*C13)/100</f>
        <v>121.86413902053714</v>
      </c>
      <c r="N54" s="56"/>
    </row>
    <row r="55" spans="2:14" ht="35.25" customHeight="1">
      <c r="B55" s="3" t="s">
        <v>59</v>
      </c>
      <c r="C55" s="68">
        <f>(((100+(C8*100))/(C53*100))*C13)</f>
        <v>365.59241706161134</v>
      </c>
      <c r="H55" s="57"/>
    </row>
    <row r="56" spans="2:14" ht="35.25" customHeight="1">
      <c r="B56" s="7" t="s">
        <v>60</v>
      </c>
      <c r="C56" s="69">
        <f>IF(C13&lt;C9,(-100+(C9/C13*((E50/C37)*100)))/100,"N/A - goal time period exceeded")</f>
        <v>2.28234379051076</v>
      </c>
    </row>
    <row r="57" spans="2:14" ht="11.25" customHeight="1"/>
    <row r="58" spans="2:14" ht="18" customHeight="1">
      <c r="B58" s="58" t="s">
        <v>61</v>
      </c>
      <c r="C58" s="59"/>
      <c r="D58" s="59"/>
      <c r="E58" s="59"/>
      <c r="F58" s="59"/>
    </row>
    <row r="59" spans="2:14" ht="18" customHeight="1">
      <c r="B59" s="64" t="s">
        <v>73</v>
      </c>
      <c r="C59" s="66" t="s">
        <v>74</v>
      </c>
      <c r="D59" s="66" t="s">
        <v>75</v>
      </c>
      <c r="E59" s="66" t="s">
        <v>76</v>
      </c>
      <c r="F59" s="66" t="s">
        <v>77</v>
      </c>
    </row>
    <row r="60" spans="2:14" ht="18" customHeight="1">
      <c r="B60" s="24"/>
      <c r="C60" s="60"/>
      <c r="D60" s="61"/>
      <c r="E60" s="62"/>
      <c r="F60" s="55"/>
    </row>
    <row r="61" spans="2:14" ht="18" customHeight="1">
      <c r="B61" s="24"/>
      <c r="C61" s="60"/>
      <c r="D61" s="61"/>
      <c r="E61" s="62"/>
      <c r="F61" s="55"/>
    </row>
    <row r="62" spans="2:14" ht="18" customHeight="1">
      <c r="B62" s="24"/>
      <c r="C62" s="60"/>
      <c r="D62" s="61"/>
      <c r="E62" s="62"/>
      <c r="F62" s="55"/>
    </row>
    <row r="63" spans="2:14" ht="18" customHeight="1">
      <c r="B63" s="24"/>
      <c r="C63" s="60"/>
      <c r="D63" s="61"/>
      <c r="E63" s="62"/>
      <c r="F63" s="55"/>
    </row>
    <row r="64" spans="2:14" ht="18" customHeight="1">
      <c r="B64" s="24"/>
      <c r="C64" s="60"/>
      <c r="D64" s="61"/>
      <c r="E64" s="62"/>
      <c r="F64" s="55"/>
    </row>
  </sheetData>
  <mergeCells count="1">
    <mergeCell ref="B11:C11"/>
  </mergeCells>
  <phoneticPr fontId="18" type="noConversion"/>
  <conditionalFormatting sqref="B32:B35">
    <cfRule type="containsText" dxfId="2" priority="1" operator="containsText" text="その他のマーケティング コストをここに追加">
      <formula>NOT(ISERROR(SEARCH("その他のマーケティング コストをここに追加",B32)))</formula>
    </cfRule>
  </conditionalFormatting>
  <dataValidations count="4">
    <dataValidation allowBlank="1" showInputMessage="1" showErrorMessage="1" prompt="その他のマーケティング コストをここに追加 " sqref="B32:B35" xr:uid="{00000000-0002-0000-0300-000000000000}"/>
    <dataValidation allowBlank="1" showInputMessage="1" showErrorMessage="1" prompt="その他のアクションをここに追加" sqref="B46:B49" xr:uid="{00000000-0002-0000-0300-000001000000}"/>
    <dataValidation type="list" allowBlank="1" showInputMessage="1" showErrorMessage="1" sqref="E60:E64" xr:uid="{00000000-0002-0000-0300-000002000000}">
      <formula1>$N$50:$N$53</formula1>
    </dataValidation>
    <dataValidation allowBlank="1" showInputMessage="1" showErrorMessage="1" prompt="問題を入力 " sqref="B60:B64" xr:uid="{00000000-0002-0000-0300-000003000000}"/>
  </dataValidations>
  <pageMargins left="0.3" right="0.3" top="0.3" bottom="0.3" header="0" footer="0"/>
  <pageSetup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/>
    <pageSetUpPr fitToPage="1"/>
  </sheetPr>
  <dimension ref="B1:N64"/>
  <sheetViews>
    <sheetView showGridLines="0" zoomScaleNormal="100" workbookViewId="0">
      <pane ySplit="1" topLeftCell="A2" activePane="bottomLeft" state="frozen"/>
      <selection activeCell="C3" sqref="C3"/>
      <selection pane="bottomLeft" activeCell="E21" sqref="E21"/>
    </sheetView>
  </sheetViews>
  <sheetFormatPr baseColWidth="10" defaultColWidth="10.83203125" defaultRowHeight="16"/>
  <cols>
    <col min="1" max="1" width="3.33203125" style="11" customWidth="1"/>
    <col min="2" max="2" width="41.6640625" style="11" bestFit="1" customWidth="1"/>
    <col min="3" max="5" width="15.83203125" style="11" customWidth="1"/>
    <col min="6" max="6" width="30.83203125" style="11" customWidth="1"/>
    <col min="7" max="7" width="3.33203125" style="11" customWidth="1"/>
    <col min="8" max="16384" width="10.83203125" style="11"/>
  </cols>
  <sheetData>
    <row r="1" spans="2:5" ht="35.25" customHeight="1">
      <c r="B1" s="14" t="s">
        <v>79</v>
      </c>
      <c r="C1" s="12"/>
    </row>
    <row r="2" spans="2:5" s="15" customFormat="1" ht="18" customHeight="1">
      <c r="B2" s="36"/>
      <c r="C2" s="36"/>
    </row>
    <row r="3" spans="2:5" ht="18" customHeight="1">
      <c r="B3" s="2" t="s">
        <v>14</v>
      </c>
      <c r="C3" s="37">
        <v>44812</v>
      </c>
    </row>
    <row r="4" spans="2:5" ht="18" customHeight="1">
      <c r="B4" s="24" t="s">
        <v>15</v>
      </c>
      <c r="C4" s="26" t="s">
        <v>0</v>
      </c>
    </row>
    <row r="5" spans="2:5" ht="18" customHeight="1">
      <c r="B5" s="2" t="s">
        <v>16</v>
      </c>
      <c r="C5" s="6" t="s">
        <v>1</v>
      </c>
    </row>
    <row r="6" spans="2:5" ht="11.25" customHeight="1">
      <c r="E6" s="38"/>
    </row>
    <row r="7" spans="2:5" ht="18" customHeight="1">
      <c r="B7" s="39" t="s">
        <v>17</v>
      </c>
      <c r="C7" s="36"/>
    </row>
    <row r="8" spans="2:5" ht="18" customHeight="1">
      <c r="B8" s="2" t="s">
        <v>18</v>
      </c>
      <c r="C8" s="40">
        <v>2</v>
      </c>
    </row>
    <row r="9" spans="2:5" ht="18" customHeight="1">
      <c r="B9" s="24" t="s">
        <v>19</v>
      </c>
      <c r="C9" s="41">
        <v>400</v>
      </c>
    </row>
    <row r="10" spans="2:5" ht="11.25" customHeight="1">
      <c r="E10" s="38"/>
    </row>
    <row r="11" spans="2:5" ht="18" customHeight="1">
      <c r="B11" s="71" t="s">
        <v>20</v>
      </c>
      <c r="C11" s="71"/>
    </row>
    <row r="12" spans="2:5" ht="18" customHeight="1">
      <c r="B12" s="2" t="s">
        <v>21</v>
      </c>
      <c r="C12" s="37">
        <v>44774</v>
      </c>
    </row>
    <row r="13" spans="2:5" ht="18" customHeight="1">
      <c r="B13" s="24" t="s">
        <v>22</v>
      </c>
      <c r="C13" s="5">
        <f>_xlfn.DAYS(C3,C12)</f>
        <v>38</v>
      </c>
    </row>
    <row r="14" spans="2:5" ht="18" customHeight="1">
      <c r="B14" s="24" t="s">
        <v>23</v>
      </c>
      <c r="C14" s="43">
        <v>12343</v>
      </c>
    </row>
    <row r="15" spans="2:5" ht="18" customHeight="1">
      <c r="B15" s="24" t="s">
        <v>24</v>
      </c>
      <c r="C15" s="43">
        <v>45000</v>
      </c>
    </row>
    <row r="16" spans="2:5" ht="18" customHeight="1">
      <c r="B16" s="24" t="s">
        <v>25</v>
      </c>
      <c r="C16" s="43">
        <v>26890</v>
      </c>
      <c r="E16" s="38"/>
    </row>
    <row r="17" spans="2:3" ht="18" customHeight="1">
      <c r="B17" s="44" t="s">
        <v>26</v>
      </c>
      <c r="C17" s="45">
        <f>ROUND(C16/C14,2)</f>
        <v>2.1800000000000002</v>
      </c>
    </row>
    <row r="18" spans="2:3" ht="11.25" customHeight="1"/>
    <row r="19" spans="2:3" ht="18" customHeight="1">
      <c r="B19" s="39" t="s">
        <v>27</v>
      </c>
      <c r="C19" s="36"/>
    </row>
    <row r="20" spans="2:3" ht="18" customHeight="1">
      <c r="B20" s="2" t="s">
        <v>28</v>
      </c>
      <c r="C20" s="46">
        <v>5600</v>
      </c>
    </row>
    <row r="21" spans="2:3" ht="18" customHeight="1">
      <c r="B21" s="24" t="s">
        <v>29</v>
      </c>
      <c r="C21" s="26">
        <v>4500</v>
      </c>
    </row>
    <row r="22" spans="2:3" ht="18" customHeight="1">
      <c r="B22" s="24" t="s">
        <v>30</v>
      </c>
      <c r="C22" s="26">
        <v>100</v>
      </c>
    </row>
    <row r="23" spans="2:3" ht="18" customHeight="1">
      <c r="B23" s="24" t="s">
        <v>31</v>
      </c>
      <c r="C23" s="26">
        <v>3000</v>
      </c>
    </row>
    <row r="24" spans="2:3" ht="18" customHeight="1">
      <c r="B24" s="24" t="s">
        <v>32</v>
      </c>
      <c r="C24" s="26">
        <v>0</v>
      </c>
    </row>
    <row r="25" spans="2:3" ht="18" customHeight="1">
      <c r="B25" s="44" t="s">
        <v>33</v>
      </c>
      <c r="C25" s="47">
        <f>SUM(C20:C24)</f>
        <v>13200</v>
      </c>
    </row>
    <row r="26" spans="2:3" s="34" customFormat="1" ht="11.25" customHeight="1">
      <c r="B26" s="48"/>
      <c r="C26" s="49"/>
    </row>
    <row r="27" spans="2:3" ht="18" customHeight="1">
      <c r="B27" s="39" t="s">
        <v>34</v>
      </c>
      <c r="C27" s="36"/>
    </row>
    <row r="28" spans="2:3" ht="18" customHeight="1">
      <c r="B28" s="2" t="s">
        <v>35</v>
      </c>
      <c r="C28" s="46">
        <v>10000</v>
      </c>
    </row>
    <row r="29" spans="2:3" ht="18" customHeight="1">
      <c r="B29" s="24" t="s">
        <v>36</v>
      </c>
      <c r="C29" s="26">
        <v>400</v>
      </c>
    </row>
    <row r="30" spans="2:3" ht="18" customHeight="1">
      <c r="B30" s="24" t="s">
        <v>37</v>
      </c>
      <c r="C30" s="26">
        <v>4000</v>
      </c>
    </row>
    <row r="31" spans="2:3" ht="18" customHeight="1">
      <c r="B31" s="24" t="s">
        <v>38</v>
      </c>
      <c r="C31" s="26">
        <v>0</v>
      </c>
    </row>
    <row r="32" spans="2:3" ht="18" customHeight="1">
      <c r="B32" s="24"/>
      <c r="C32" s="26">
        <v>0</v>
      </c>
    </row>
    <row r="33" spans="2:6" ht="18" customHeight="1">
      <c r="B33" s="24"/>
      <c r="C33" s="26">
        <v>0</v>
      </c>
    </row>
    <row r="34" spans="2:6" ht="18" customHeight="1">
      <c r="B34" s="24"/>
      <c r="C34" s="26">
        <v>0</v>
      </c>
    </row>
    <row r="35" spans="2:6" ht="18" customHeight="1">
      <c r="B35" s="24"/>
      <c r="C35" s="26">
        <v>0</v>
      </c>
    </row>
    <row r="36" spans="2:6" ht="18" customHeight="1">
      <c r="B36" s="44" t="s">
        <v>39</v>
      </c>
      <c r="C36" s="47">
        <f>SUM(C28:C35)</f>
        <v>14400</v>
      </c>
    </row>
    <row r="37" spans="2:6" ht="18" customHeight="1">
      <c r="B37" s="44" t="s">
        <v>40</v>
      </c>
      <c r="C37" s="50">
        <f>SUM(C25,C36)</f>
        <v>27600</v>
      </c>
    </row>
    <row r="38" spans="2:6" ht="11.25" customHeight="1"/>
    <row r="39" spans="2:6" ht="18" customHeight="1">
      <c r="B39" s="39" t="s">
        <v>41</v>
      </c>
      <c r="C39" s="36"/>
      <c r="D39" s="36"/>
      <c r="E39" s="36"/>
      <c r="F39" s="36"/>
    </row>
    <row r="40" spans="2:6" ht="18" customHeight="1">
      <c r="B40" s="64"/>
      <c r="C40" s="65" t="s">
        <v>68</v>
      </c>
      <c r="D40" s="65" t="s">
        <v>69</v>
      </c>
      <c r="E40" s="65" t="s">
        <v>70</v>
      </c>
      <c r="F40" s="66" t="s">
        <v>71</v>
      </c>
    </row>
    <row r="41" spans="2:6" ht="18" customHeight="1">
      <c r="B41" s="24" t="s">
        <v>46</v>
      </c>
      <c r="C41" s="43">
        <v>10000</v>
      </c>
      <c r="D41" s="54">
        <v>0.2</v>
      </c>
      <c r="E41" s="26">
        <f t="shared" ref="E41:E49" si="0">C41*D41</f>
        <v>2000</v>
      </c>
      <c r="F41" s="55"/>
    </row>
    <row r="42" spans="2:6" ht="18" customHeight="1">
      <c r="B42" s="24" t="s">
        <v>47</v>
      </c>
      <c r="C42" s="43">
        <v>400</v>
      </c>
      <c r="D42" s="54">
        <v>0.8</v>
      </c>
      <c r="E42" s="26">
        <f t="shared" si="0"/>
        <v>320</v>
      </c>
      <c r="F42" s="55"/>
    </row>
    <row r="43" spans="2:6" ht="18" customHeight="1">
      <c r="B43" s="24" t="s">
        <v>48</v>
      </c>
      <c r="C43" s="43">
        <v>38</v>
      </c>
      <c r="D43" s="54">
        <v>90</v>
      </c>
      <c r="E43" s="26">
        <f t="shared" si="0"/>
        <v>3420</v>
      </c>
      <c r="F43" s="55"/>
    </row>
    <row r="44" spans="2:6" ht="18" customHeight="1">
      <c r="B44" s="24" t="s">
        <v>49</v>
      </c>
      <c r="C44" s="43">
        <v>65</v>
      </c>
      <c r="D44" s="54">
        <v>8</v>
      </c>
      <c r="E44" s="26">
        <f t="shared" si="0"/>
        <v>520</v>
      </c>
      <c r="F44" s="55"/>
    </row>
    <row r="45" spans="2:6" ht="18" customHeight="1">
      <c r="B45" s="24" t="s">
        <v>50</v>
      </c>
      <c r="C45" s="43">
        <v>10</v>
      </c>
      <c r="D45" s="54">
        <v>7</v>
      </c>
      <c r="E45" s="26">
        <f t="shared" si="0"/>
        <v>70</v>
      </c>
      <c r="F45" s="55"/>
    </row>
    <row r="46" spans="2:6" ht="18" customHeight="1">
      <c r="B46" s="24"/>
      <c r="C46" s="43"/>
      <c r="D46" s="54"/>
      <c r="E46" s="26">
        <f t="shared" si="0"/>
        <v>0</v>
      </c>
      <c r="F46" s="55"/>
    </row>
    <row r="47" spans="2:6" ht="18" customHeight="1">
      <c r="B47" s="24"/>
      <c r="C47" s="43"/>
      <c r="D47" s="54"/>
      <c r="E47" s="26">
        <f t="shared" si="0"/>
        <v>0</v>
      </c>
      <c r="F47" s="55"/>
    </row>
    <row r="48" spans="2:6" ht="18" customHeight="1">
      <c r="B48" s="24"/>
      <c r="C48" s="43"/>
      <c r="D48" s="54"/>
      <c r="E48" s="26">
        <f t="shared" si="0"/>
        <v>0</v>
      </c>
      <c r="F48" s="55"/>
    </row>
    <row r="49" spans="2:14" ht="18" customHeight="1">
      <c r="B49" s="24"/>
      <c r="C49" s="43"/>
      <c r="D49" s="54"/>
      <c r="E49" s="26">
        <f t="shared" si="0"/>
        <v>0</v>
      </c>
      <c r="F49" s="55"/>
    </row>
    <row r="50" spans="2:14" ht="18" customHeight="1">
      <c r="B50" s="44" t="s">
        <v>51</v>
      </c>
      <c r="C50" s="42">
        <f>SUM(C41:C49)</f>
        <v>10513</v>
      </c>
      <c r="D50" s="45">
        <f>SUM(D41:D49)</f>
        <v>106</v>
      </c>
      <c r="E50" s="47">
        <f>SUM(E41:E49)</f>
        <v>6330</v>
      </c>
      <c r="F50" s="47"/>
      <c r="N50" s="56" t="s">
        <v>52</v>
      </c>
    </row>
    <row r="51" spans="2:14" ht="11.25" customHeight="1">
      <c r="N51" s="56" t="s">
        <v>53</v>
      </c>
    </row>
    <row r="52" spans="2:14" ht="35.25" customHeight="1">
      <c r="B52" s="3" t="s">
        <v>54</v>
      </c>
      <c r="C52" s="8">
        <f>((E50-C37)/C37)</f>
        <v>-0.77065217391304353</v>
      </c>
      <c r="N52" s="56" t="s">
        <v>55</v>
      </c>
    </row>
    <row r="53" spans="2:14" ht="35.25" customHeight="1">
      <c r="B53" s="3" t="s">
        <v>56</v>
      </c>
      <c r="C53" s="8">
        <f>((E50/C37))</f>
        <v>0.22934782608695653</v>
      </c>
      <c r="N53" s="56" t="s">
        <v>57</v>
      </c>
    </row>
    <row r="54" spans="2:14" ht="35.25" customHeight="1">
      <c r="B54" s="3" t="s">
        <v>58</v>
      </c>
      <c r="C54" s="9">
        <f>((100/C53)*C13)/100</f>
        <v>165.68720379146919</v>
      </c>
      <c r="N54" s="56"/>
    </row>
    <row r="55" spans="2:14" ht="35.25" customHeight="1">
      <c r="B55" s="3" t="s">
        <v>59</v>
      </c>
      <c r="C55" s="9">
        <f>(((100+(C8*100))/(C53*100))*C13)</f>
        <v>497.06161137440756</v>
      </c>
      <c r="H55" s="57"/>
    </row>
    <row r="56" spans="2:14" ht="35.25" customHeight="1">
      <c r="B56" s="7" t="s">
        <v>60</v>
      </c>
      <c r="C56" s="10">
        <f>IF(C13&lt;C9,(-100+(C9/C13*((E50/C37)*100)))/100,"N/A - goal time period exceeded")</f>
        <v>1.4141876430205951</v>
      </c>
    </row>
    <row r="57" spans="2:14" ht="11.25" customHeight="1"/>
    <row r="58" spans="2:14" ht="18" customHeight="1">
      <c r="B58" s="58" t="s">
        <v>61</v>
      </c>
      <c r="C58" s="59"/>
      <c r="D58" s="59"/>
      <c r="E58" s="59"/>
      <c r="F58" s="59"/>
    </row>
    <row r="59" spans="2:14" ht="18" customHeight="1">
      <c r="B59" s="64" t="s">
        <v>73</v>
      </c>
      <c r="C59" s="66" t="s">
        <v>74</v>
      </c>
      <c r="D59" s="66" t="s">
        <v>75</v>
      </c>
      <c r="E59" s="66" t="s">
        <v>76</v>
      </c>
      <c r="F59" s="66" t="s">
        <v>77</v>
      </c>
    </row>
    <row r="60" spans="2:14" ht="18" customHeight="1">
      <c r="B60" s="24"/>
      <c r="C60" s="60"/>
      <c r="D60" s="61"/>
      <c r="E60" s="62"/>
      <c r="F60" s="55"/>
    </row>
    <row r="61" spans="2:14" ht="18" customHeight="1">
      <c r="B61" s="24"/>
      <c r="C61" s="60"/>
      <c r="D61" s="61"/>
      <c r="E61" s="62"/>
      <c r="F61" s="55"/>
    </row>
    <row r="62" spans="2:14" ht="18" customHeight="1">
      <c r="B62" s="24"/>
      <c r="C62" s="60"/>
      <c r="D62" s="61"/>
      <c r="E62" s="62"/>
      <c r="F62" s="55"/>
    </row>
    <row r="63" spans="2:14" ht="18" customHeight="1">
      <c r="B63" s="24"/>
      <c r="C63" s="60"/>
      <c r="D63" s="61"/>
      <c r="E63" s="62"/>
      <c r="F63" s="55"/>
    </row>
    <row r="64" spans="2:14" ht="18" customHeight="1">
      <c r="B64" s="24"/>
      <c r="C64" s="60"/>
      <c r="D64" s="61"/>
      <c r="E64" s="62"/>
      <c r="F64" s="55"/>
    </row>
  </sheetData>
  <mergeCells count="1">
    <mergeCell ref="B11:C11"/>
  </mergeCells>
  <phoneticPr fontId="18" type="noConversion"/>
  <conditionalFormatting sqref="B32:B35">
    <cfRule type="containsText" dxfId="1" priority="1" operator="containsText" text="その他のマーケティング コストをここに追加">
      <formula>NOT(ISERROR(SEARCH("その他のマーケティング コストをここに追加",B32)))</formula>
    </cfRule>
  </conditionalFormatting>
  <dataValidations count="4">
    <dataValidation allowBlank="1" showInputMessage="1" showErrorMessage="1" prompt="問題を入力 " sqref="B60:B64" xr:uid="{00000000-0002-0000-0400-000000000000}"/>
    <dataValidation type="list" allowBlank="1" showInputMessage="1" showErrorMessage="1" sqref="E60:E64" xr:uid="{00000000-0002-0000-0400-000001000000}">
      <formula1>$N$50:$N$53</formula1>
    </dataValidation>
    <dataValidation allowBlank="1" showInputMessage="1" showErrorMessage="1" prompt="その他のアクションをここに追加" sqref="B46:B49" xr:uid="{00000000-0002-0000-0400-000002000000}"/>
    <dataValidation allowBlank="1" showInputMessage="1" showErrorMessage="1" prompt="その他のマーケティング コストをここに追加 " sqref="B32:B35" xr:uid="{00000000-0002-0000-0400-000003000000}"/>
  </dataValidations>
  <pageMargins left="0.3" right="0.3" top="0.3" bottom="0.3" header="0" footer="0"/>
  <pageSetup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/>
    <pageSetUpPr fitToPage="1"/>
  </sheetPr>
  <dimension ref="B1:N64"/>
  <sheetViews>
    <sheetView showGridLines="0" zoomScaleNormal="100" workbookViewId="0">
      <pane ySplit="1" topLeftCell="A2" activePane="bottomLeft" state="frozen"/>
      <selection activeCell="C3" sqref="C3"/>
      <selection pane="bottomLeft" activeCell="C52" sqref="C52:C56"/>
    </sheetView>
  </sheetViews>
  <sheetFormatPr baseColWidth="10" defaultColWidth="10.83203125" defaultRowHeight="16"/>
  <cols>
    <col min="1" max="1" width="3.33203125" style="11" customWidth="1"/>
    <col min="2" max="2" width="41.6640625" style="11" bestFit="1" customWidth="1"/>
    <col min="3" max="5" width="15.83203125" style="11" customWidth="1"/>
    <col min="6" max="6" width="30.83203125" style="11" customWidth="1"/>
    <col min="7" max="7" width="3.33203125" style="11" customWidth="1"/>
    <col min="8" max="16384" width="10.83203125" style="11"/>
  </cols>
  <sheetData>
    <row r="1" spans="2:5" ht="35.25" customHeight="1">
      <c r="B1" s="14" t="s">
        <v>80</v>
      </c>
      <c r="C1" s="12"/>
    </row>
    <row r="2" spans="2:5" s="15" customFormat="1" ht="18" customHeight="1">
      <c r="B2" s="36"/>
      <c r="C2" s="36"/>
    </row>
    <row r="3" spans="2:5" ht="18" customHeight="1">
      <c r="B3" s="2" t="s">
        <v>14</v>
      </c>
      <c r="C3" s="37">
        <v>44812</v>
      </c>
    </row>
    <row r="4" spans="2:5" ht="18" customHeight="1">
      <c r="B4" s="24" t="s">
        <v>15</v>
      </c>
      <c r="C4" s="26" t="s">
        <v>0</v>
      </c>
    </row>
    <row r="5" spans="2:5" ht="18" customHeight="1">
      <c r="B5" s="2" t="s">
        <v>16</v>
      </c>
      <c r="C5" s="6" t="s">
        <v>1</v>
      </c>
    </row>
    <row r="6" spans="2:5" ht="11.25" customHeight="1">
      <c r="E6" s="38"/>
    </row>
    <row r="7" spans="2:5" ht="18" customHeight="1">
      <c r="B7" s="39" t="s">
        <v>17</v>
      </c>
      <c r="C7" s="36"/>
    </row>
    <row r="8" spans="2:5" ht="18" customHeight="1">
      <c r="B8" s="2" t="s">
        <v>18</v>
      </c>
      <c r="C8" s="40">
        <v>2</v>
      </c>
    </row>
    <row r="9" spans="2:5" ht="18" customHeight="1">
      <c r="B9" s="24" t="s">
        <v>19</v>
      </c>
      <c r="C9" s="41">
        <v>400</v>
      </c>
    </row>
    <row r="10" spans="2:5" ht="11.25" customHeight="1">
      <c r="E10" s="38"/>
    </row>
    <row r="11" spans="2:5" ht="18" customHeight="1">
      <c r="B11" s="71" t="s">
        <v>20</v>
      </c>
      <c r="C11" s="71"/>
    </row>
    <row r="12" spans="2:5" ht="18" customHeight="1">
      <c r="B12" s="2" t="s">
        <v>21</v>
      </c>
      <c r="C12" s="37">
        <v>44774</v>
      </c>
    </row>
    <row r="13" spans="2:5" ht="18" customHeight="1">
      <c r="B13" s="24" t="s">
        <v>22</v>
      </c>
      <c r="C13" s="5">
        <f>_xlfn.DAYS(C3,C12)</f>
        <v>38</v>
      </c>
    </row>
    <row r="14" spans="2:5" ht="18" customHeight="1">
      <c r="B14" s="24" t="s">
        <v>23</v>
      </c>
      <c r="C14" s="43">
        <v>12343</v>
      </c>
    </row>
    <row r="15" spans="2:5" ht="18" customHeight="1">
      <c r="B15" s="24" t="s">
        <v>24</v>
      </c>
      <c r="C15" s="43">
        <v>45000</v>
      </c>
    </row>
    <row r="16" spans="2:5" ht="18" customHeight="1">
      <c r="B16" s="24" t="s">
        <v>25</v>
      </c>
      <c r="C16" s="43">
        <v>26890</v>
      </c>
      <c r="E16" s="38"/>
    </row>
    <row r="17" spans="2:3" ht="18" customHeight="1">
      <c r="B17" s="44" t="s">
        <v>26</v>
      </c>
      <c r="C17" s="45">
        <f>ROUND(C16/C14,2)</f>
        <v>2.1800000000000002</v>
      </c>
    </row>
    <row r="18" spans="2:3" ht="11.25" customHeight="1"/>
    <row r="19" spans="2:3" ht="18" customHeight="1">
      <c r="B19" s="39" t="s">
        <v>27</v>
      </c>
      <c r="C19" s="36"/>
    </row>
    <row r="20" spans="2:3" ht="18" customHeight="1">
      <c r="B20" s="2" t="s">
        <v>28</v>
      </c>
      <c r="C20" s="46">
        <v>5600</v>
      </c>
    </row>
    <row r="21" spans="2:3" ht="18" customHeight="1">
      <c r="B21" s="24" t="s">
        <v>29</v>
      </c>
      <c r="C21" s="26">
        <v>4500</v>
      </c>
    </row>
    <row r="22" spans="2:3" ht="18" customHeight="1">
      <c r="B22" s="24" t="s">
        <v>30</v>
      </c>
      <c r="C22" s="26">
        <v>100</v>
      </c>
    </row>
    <row r="23" spans="2:3" ht="18" customHeight="1">
      <c r="B23" s="24" t="s">
        <v>31</v>
      </c>
      <c r="C23" s="26">
        <v>3000</v>
      </c>
    </row>
    <row r="24" spans="2:3" ht="18" customHeight="1">
      <c r="B24" s="24" t="s">
        <v>32</v>
      </c>
      <c r="C24" s="26">
        <v>0</v>
      </c>
    </row>
    <row r="25" spans="2:3" ht="18" customHeight="1">
      <c r="B25" s="44" t="s">
        <v>33</v>
      </c>
      <c r="C25" s="47">
        <f>SUM(C20:C24)</f>
        <v>13200</v>
      </c>
    </row>
    <row r="26" spans="2:3" s="34" customFormat="1" ht="11.25" customHeight="1">
      <c r="B26" s="48"/>
      <c r="C26" s="49"/>
    </row>
    <row r="27" spans="2:3" ht="18" customHeight="1">
      <c r="B27" s="39" t="s">
        <v>34</v>
      </c>
      <c r="C27" s="36"/>
    </row>
    <row r="28" spans="2:3" ht="18" customHeight="1">
      <c r="B28" s="2" t="s">
        <v>35</v>
      </c>
      <c r="C28" s="46">
        <v>10000</v>
      </c>
    </row>
    <row r="29" spans="2:3" ht="18" customHeight="1">
      <c r="B29" s="24" t="s">
        <v>36</v>
      </c>
      <c r="C29" s="26">
        <v>400</v>
      </c>
    </row>
    <row r="30" spans="2:3" ht="18" customHeight="1">
      <c r="B30" s="24" t="s">
        <v>37</v>
      </c>
      <c r="C30" s="26">
        <v>4000</v>
      </c>
    </row>
    <row r="31" spans="2:3" ht="18" customHeight="1">
      <c r="B31" s="24" t="s">
        <v>38</v>
      </c>
      <c r="C31" s="26">
        <v>0</v>
      </c>
    </row>
    <row r="32" spans="2:3" ht="18" customHeight="1">
      <c r="B32" s="24"/>
      <c r="C32" s="26">
        <v>0</v>
      </c>
    </row>
    <row r="33" spans="2:6" ht="18" customHeight="1">
      <c r="B33" s="24"/>
      <c r="C33" s="26">
        <v>0</v>
      </c>
    </row>
    <row r="34" spans="2:6" ht="18" customHeight="1">
      <c r="B34" s="24"/>
      <c r="C34" s="26">
        <v>0</v>
      </c>
    </row>
    <row r="35" spans="2:6" ht="18" customHeight="1">
      <c r="B35" s="24"/>
      <c r="C35" s="26">
        <v>0</v>
      </c>
    </row>
    <row r="36" spans="2:6" ht="18" customHeight="1">
      <c r="B36" s="44" t="s">
        <v>39</v>
      </c>
      <c r="C36" s="47">
        <f>SUM(C28:C35)</f>
        <v>14400</v>
      </c>
    </row>
    <row r="37" spans="2:6" ht="18" customHeight="1">
      <c r="B37" s="44" t="s">
        <v>40</v>
      </c>
      <c r="C37" s="50">
        <f>SUM(C25,C36)</f>
        <v>27600</v>
      </c>
    </row>
    <row r="38" spans="2:6" ht="11.25" customHeight="1"/>
    <row r="39" spans="2:6" ht="18" customHeight="1">
      <c r="B39" s="39" t="s">
        <v>41</v>
      </c>
      <c r="C39" s="36"/>
      <c r="D39" s="36"/>
      <c r="E39" s="36"/>
      <c r="F39" s="36"/>
    </row>
    <row r="40" spans="2:6" ht="18" customHeight="1">
      <c r="B40" s="64"/>
      <c r="C40" s="65" t="s">
        <v>68</v>
      </c>
      <c r="D40" s="65" t="s">
        <v>69</v>
      </c>
      <c r="E40" s="65" t="s">
        <v>70</v>
      </c>
      <c r="F40" s="66" t="s">
        <v>71</v>
      </c>
    </row>
    <row r="41" spans="2:6" ht="18" customHeight="1">
      <c r="B41" s="24" t="s">
        <v>46</v>
      </c>
      <c r="C41" s="43">
        <v>10000</v>
      </c>
      <c r="D41" s="54">
        <v>0.2</v>
      </c>
      <c r="E41" s="26">
        <f t="shared" ref="E41:E49" si="0">C41*D41</f>
        <v>2000</v>
      </c>
      <c r="F41" s="55"/>
    </row>
    <row r="42" spans="2:6" ht="18" customHeight="1">
      <c r="B42" s="24" t="s">
        <v>47</v>
      </c>
      <c r="C42" s="43">
        <v>400</v>
      </c>
      <c r="D42" s="54">
        <v>0.8</v>
      </c>
      <c r="E42" s="26">
        <f t="shared" si="0"/>
        <v>320</v>
      </c>
      <c r="F42" s="55"/>
    </row>
    <row r="43" spans="2:6" ht="18" customHeight="1">
      <c r="B43" s="24" t="s">
        <v>48</v>
      </c>
      <c r="C43" s="43">
        <v>38</v>
      </c>
      <c r="D43" s="54">
        <v>90</v>
      </c>
      <c r="E43" s="26">
        <f t="shared" si="0"/>
        <v>3420</v>
      </c>
      <c r="F43" s="55"/>
    </row>
    <row r="44" spans="2:6" ht="18" customHeight="1">
      <c r="B44" s="24" t="s">
        <v>49</v>
      </c>
      <c r="C44" s="43">
        <v>65</v>
      </c>
      <c r="D44" s="54">
        <v>8</v>
      </c>
      <c r="E44" s="26">
        <f t="shared" si="0"/>
        <v>520</v>
      </c>
      <c r="F44" s="55"/>
    </row>
    <row r="45" spans="2:6" ht="18" customHeight="1">
      <c r="B45" s="24" t="s">
        <v>50</v>
      </c>
      <c r="C45" s="43">
        <v>10</v>
      </c>
      <c r="D45" s="54">
        <v>7</v>
      </c>
      <c r="E45" s="26">
        <f t="shared" si="0"/>
        <v>70</v>
      </c>
      <c r="F45" s="55"/>
    </row>
    <row r="46" spans="2:6" ht="18" customHeight="1">
      <c r="B46" s="24"/>
      <c r="C46" s="43"/>
      <c r="D46" s="54"/>
      <c r="E46" s="26">
        <f t="shared" si="0"/>
        <v>0</v>
      </c>
      <c r="F46" s="55"/>
    </row>
    <row r="47" spans="2:6" ht="18" customHeight="1">
      <c r="B47" s="24"/>
      <c r="C47" s="43"/>
      <c r="D47" s="54"/>
      <c r="E47" s="26">
        <f t="shared" si="0"/>
        <v>0</v>
      </c>
      <c r="F47" s="55"/>
    </row>
    <row r="48" spans="2:6" ht="18" customHeight="1">
      <c r="B48" s="24"/>
      <c r="C48" s="43"/>
      <c r="D48" s="54"/>
      <c r="E48" s="26">
        <f t="shared" si="0"/>
        <v>0</v>
      </c>
      <c r="F48" s="55"/>
    </row>
    <row r="49" spans="2:14" ht="18" customHeight="1">
      <c r="B49" s="24"/>
      <c r="C49" s="43"/>
      <c r="D49" s="54"/>
      <c r="E49" s="26">
        <f t="shared" si="0"/>
        <v>0</v>
      </c>
      <c r="F49" s="55"/>
    </row>
    <row r="50" spans="2:14" ht="18" customHeight="1">
      <c r="B50" s="44" t="s">
        <v>51</v>
      </c>
      <c r="C50" s="42">
        <f>SUM(C41:C49)</f>
        <v>10513</v>
      </c>
      <c r="D50" s="45">
        <f>SUM(D41:D49)</f>
        <v>106</v>
      </c>
      <c r="E50" s="47">
        <f>SUM(E41:E49)</f>
        <v>6330</v>
      </c>
      <c r="F50" s="47"/>
      <c r="N50" s="56" t="s">
        <v>52</v>
      </c>
    </row>
    <row r="51" spans="2:14" ht="11.25" customHeight="1">
      <c r="N51" s="56" t="s">
        <v>53</v>
      </c>
    </row>
    <row r="52" spans="2:14" ht="35.25" customHeight="1">
      <c r="B52" s="3" t="s">
        <v>54</v>
      </c>
      <c r="C52" s="8">
        <f>((E50-C37)/C37)</f>
        <v>-0.77065217391304353</v>
      </c>
      <c r="N52" s="56" t="s">
        <v>55</v>
      </c>
    </row>
    <row r="53" spans="2:14" ht="35.25" customHeight="1">
      <c r="B53" s="3" t="s">
        <v>56</v>
      </c>
      <c r="C53" s="8">
        <f>((E50/C37))</f>
        <v>0.22934782608695653</v>
      </c>
      <c r="N53" s="56" t="s">
        <v>57</v>
      </c>
    </row>
    <row r="54" spans="2:14" ht="35.25" customHeight="1">
      <c r="B54" s="3" t="s">
        <v>58</v>
      </c>
      <c r="C54" s="9">
        <f>((100/C53)*C13)/100</f>
        <v>165.68720379146919</v>
      </c>
      <c r="N54" s="56"/>
    </row>
    <row r="55" spans="2:14" ht="35.25" customHeight="1">
      <c r="B55" s="3" t="s">
        <v>59</v>
      </c>
      <c r="C55" s="9">
        <f>(((100+(C8*100))/(C53*100))*C13)</f>
        <v>497.06161137440756</v>
      </c>
      <c r="H55" s="57"/>
    </row>
    <row r="56" spans="2:14" ht="35.25" customHeight="1">
      <c r="B56" s="7" t="s">
        <v>60</v>
      </c>
      <c r="C56" s="10">
        <f>IF(C13&lt;C9,(-100+(C9/C13*((E50/C37)*100)))/100,"N/A - goal time period exceeded")</f>
        <v>1.4141876430205951</v>
      </c>
    </row>
    <row r="57" spans="2:14" ht="11.25" customHeight="1"/>
    <row r="58" spans="2:14" ht="18" customHeight="1">
      <c r="B58" s="58" t="s">
        <v>61</v>
      </c>
      <c r="C58" s="59"/>
      <c r="D58" s="59"/>
      <c r="E58" s="59"/>
      <c r="F58" s="59"/>
    </row>
    <row r="59" spans="2:14" ht="18" customHeight="1">
      <c r="B59" s="64" t="s">
        <v>73</v>
      </c>
      <c r="C59" s="66" t="s">
        <v>74</v>
      </c>
      <c r="D59" s="66" t="s">
        <v>75</v>
      </c>
      <c r="E59" s="66" t="s">
        <v>76</v>
      </c>
      <c r="F59" s="66" t="s">
        <v>77</v>
      </c>
    </row>
    <row r="60" spans="2:14" ht="18" customHeight="1">
      <c r="B60" s="24"/>
      <c r="C60" s="60"/>
      <c r="D60" s="61"/>
      <c r="E60" s="62"/>
      <c r="F60" s="55"/>
    </row>
    <row r="61" spans="2:14" ht="18" customHeight="1">
      <c r="B61" s="24"/>
      <c r="C61" s="60"/>
      <c r="D61" s="61"/>
      <c r="E61" s="62"/>
      <c r="F61" s="55"/>
    </row>
    <row r="62" spans="2:14" ht="18" customHeight="1">
      <c r="B62" s="24"/>
      <c r="C62" s="60"/>
      <c r="D62" s="61"/>
      <c r="E62" s="62"/>
      <c r="F62" s="55"/>
    </row>
    <row r="63" spans="2:14" ht="18" customHeight="1">
      <c r="B63" s="24"/>
      <c r="C63" s="60"/>
      <c r="D63" s="61"/>
      <c r="E63" s="62"/>
      <c r="F63" s="55"/>
    </row>
    <row r="64" spans="2:14" ht="18" customHeight="1">
      <c r="B64" s="24"/>
      <c r="C64" s="60"/>
      <c r="D64" s="61"/>
      <c r="E64" s="62"/>
      <c r="F64" s="55"/>
    </row>
  </sheetData>
  <mergeCells count="1">
    <mergeCell ref="B11:C11"/>
  </mergeCells>
  <phoneticPr fontId="18" type="noConversion"/>
  <conditionalFormatting sqref="B32:B35">
    <cfRule type="containsText" dxfId="0" priority="1" operator="containsText" text="その他のマーケティング コストをここに追加">
      <formula>NOT(ISERROR(SEARCH("その他のマーケティング コストをここに追加",B32)))</formula>
    </cfRule>
  </conditionalFormatting>
  <dataValidations count="4">
    <dataValidation allowBlank="1" showInputMessage="1" showErrorMessage="1" prompt="その他のマーケティング コストをここに追加 " sqref="B32:B35" xr:uid="{00000000-0002-0000-0500-000000000000}"/>
    <dataValidation allowBlank="1" showInputMessage="1" showErrorMessage="1" prompt="その他のアクションをここに追加" sqref="B46:B49" xr:uid="{00000000-0002-0000-0500-000001000000}"/>
    <dataValidation type="list" allowBlank="1" showInputMessage="1" showErrorMessage="1" sqref="E60:E64" xr:uid="{00000000-0002-0000-0500-000002000000}">
      <formula1>$N$50:$N$53</formula1>
    </dataValidation>
    <dataValidation allowBlank="1" showInputMessage="1" showErrorMessage="1" prompt="問題を入力 " sqref="B60:B64" xr:uid="{00000000-0002-0000-0500-000003000000}"/>
  </dataValidations>
  <pageMargins left="0.3" right="0.3" top="0.3" bottom="0.3" header="0" footer="0"/>
  <pageSetup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/>
  </sheetPr>
  <dimension ref="B1:B2"/>
  <sheetViews>
    <sheetView showGridLines="0" workbookViewId="0">
      <selection activeCell="B5" sqref="B5"/>
    </sheetView>
  </sheetViews>
  <sheetFormatPr baseColWidth="10" defaultColWidth="10.83203125" defaultRowHeight="15"/>
  <cols>
    <col min="1" max="1" width="3.33203125" style="1" customWidth="1"/>
    <col min="2" max="2" width="89.6640625" style="1" customWidth="1"/>
    <col min="3" max="16384" width="10.83203125" style="1"/>
  </cols>
  <sheetData>
    <row r="1" spans="2:2" ht="20.25" customHeight="1"/>
    <row r="2" spans="2:2" ht="105" customHeight="1">
      <c r="B2" s="70" t="s">
        <v>81</v>
      </c>
    </row>
  </sheetData>
  <phoneticPr fontId="1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ROI 計算ツールの概要</vt:lpstr>
      <vt:lpstr>キャンペーン 1</vt:lpstr>
      <vt:lpstr>キャンペーン 2</vt:lpstr>
      <vt:lpstr>キャンペーン 3</vt:lpstr>
      <vt:lpstr>キャンペーン 4</vt:lpstr>
      <vt:lpstr>キャンペーン 5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2023-11-03T18:25:41Z</dcterms:modified>
</cp:coreProperties>
</file>