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brittanyjohnston/Desktop/_content_project-requirements-templates - DE,ES,FR,IT,PT,JP/"/>
    </mc:Choice>
  </mc:AlternateContent>
  <xr:revisionPtr revIDLastSave="0" documentId="13_ncr:1_{DBE4E076-C22A-CC4D-9C7F-F5FBE6080FDC}" xr6:coauthVersionLast="47" xr6:coauthVersionMax="47" xr10:uidLastSave="{00000000-0000-0000-0000-000000000000}"/>
  <bookViews>
    <workbookView xWindow="100" yWindow="500" windowWidth="28700" windowHeight="16260" tabRatio="500" xr2:uid="{00000000-000D-0000-FFFF-FFFF00000000}"/>
  </bookViews>
  <sheets>
    <sheet name="プロジェクト キャパシティ プランニング" sheetId="1" r:id="rId1"/>
    <sheet name="プロジェクト キャパシティ プラン - 空白" sheetId="3" r:id="rId2"/>
    <sheet name="– 免責条項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48" i="3" l="1"/>
  <c r="AC48" i="3"/>
  <c r="AB48" i="3"/>
  <c r="AA48" i="3"/>
  <c r="Z48" i="3"/>
  <c r="Y48" i="3"/>
  <c r="X48" i="3"/>
  <c r="W48" i="3"/>
  <c r="V48" i="3"/>
  <c r="U48" i="3"/>
  <c r="T48" i="3"/>
  <c r="S48" i="3"/>
  <c r="R48" i="3"/>
  <c r="Q48" i="3"/>
  <c r="P48" i="3"/>
  <c r="O48" i="3"/>
  <c r="M48" i="3"/>
  <c r="L48" i="3"/>
  <c r="K48" i="3"/>
  <c r="J48" i="3"/>
  <c r="I48" i="3"/>
  <c r="H48" i="3"/>
  <c r="AD33" i="3"/>
  <c r="AC33" i="3"/>
  <c r="AB33" i="3"/>
  <c r="AA33" i="3"/>
  <c r="Z33" i="3"/>
  <c r="Y33" i="3"/>
  <c r="X33" i="3"/>
  <c r="W33" i="3"/>
  <c r="V33" i="3"/>
  <c r="U33" i="3"/>
  <c r="T33" i="3"/>
  <c r="S33" i="3"/>
  <c r="R33" i="3"/>
  <c r="Q33" i="3"/>
  <c r="P33" i="3"/>
  <c r="O33" i="3"/>
  <c r="M33" i="3"/>
  <c r="L33" i="3"/>
  <c r="K33" i="3"/>
  <c r="J33" i="3"/>
  <c r="I33" i="3"/>
  <c r="H33" i="3"/>
  <c r="AD14" i="3"/>
  <c r="AC14" i="3"/>
  <c r="AB14" i="3"/>
  <c r="AA14" i="3"/>
  <c r="Z14" i="3"/>
  <c r="Y14" i="3"/>
  <c r="X14" i="3"/>
  <c r="W14" i="3"/>
  <c r="V14" i="3"/>
  <c r="U14" i="3"/>
  <c r="T14" i="3"/>
  <c r="S14" i="3"/>
  <c r="R14" i="3"/>
  <c r="Q14" i="3"/>
  <c r="P14" i="3"/>
  <c r="O14" i="3"/>
  <c r="M14" i="3"/>
  <c r="L14" i="3"/>
  <c r="K14" i="3"/>
  <c r="J14" i="3"/>
  <c r="I14" i="3"/>
  <c r="H14" i="3"/>
  <c r="AD3" i="3"/>
  <c r="AC3" i="3"/>
  <c r="AB3" i="3"/>
  <c r="AA3" i="3"/>
  <c r="Z3" i="3"/>
  <c r="Y3" i="3"/>
  <c r="X3" i="3"/>
  <c r="W3" i="3"/>
  <c r="V3" i="3"/>
  <c r="U3" i="3"/>
  <c r="T3" i="3"/>
  <c r="S3" i="3"/>
  <c r="R3" i="3"/>
  <c r="Q3" i="3"/>
  <c r="P3" i="3"/>
  <c r="O3" i="3"/>
  <c r="M3" i="3"/>
  <c r="L3" i="3"/>
  <c r="K3" i="3"/>
  <c r="J3" i="3"/>
  <c r="I3" i="3"/>
  <c r="H3" i="3"/>
  <c r="N48" i="3"/>
  <c r="N33" i="3"/>
  <c r="N14" i="3"/>
  <c r="N3" i="3"/>
  <c r="N48" i="1"/>
  <c r="N33" i="1"/>
  <c r="N14" i="1"/>
  <c r="N3" i="1"/>
  <c r="AD48" i="1"/>
  <c r="AC48" i="1"/>
  <c r="AB48" i="1"/>
  <c r="AA48" i="1"/>
  <c r="Z48" i="1"/>
  <c r="Y48" i="1"/>
  <c r="X48" i="1"/>
  <c r="W48" i="1"/>
  <c r="V48" i="1"/>
  <c r="U48" i="1"/>
  <c r="T48" i="1"/>
  <c r="S48" i="1"/>
  <c r="R48" i="1"/>
  <c r="Q48" i="1"/>
  <c r="P48" i="1"/>
  <c r="O48" i="1"/>
  <c r="M48" i="1"/>
  <c r="L48" i="1"/>
  <c r="K48" i="1"/>
  <c r="J48" i="1"/>
  <c r="I48" i="1"/>
  <c r="H48" i="1"/>
  <c r="AD33" i="1"/>
  <c r="AC33" i="1"/>
  <c r="AB33" i="1"/>
  <c r="AA33" i="1"/>
  <c r="Z33" i="1"/>
  <c r="Y33" i="1"/>
  <c r="X33" i="1"/>
  <c r="W33" i="1"/>
  <c r="V33" i="1"/>
  <c r="U33" i="1"/>
  <c r="T33" i="1"/>
  <c r="S33" i="1"/>
  <c r="R33" i="1"/>
  <c r="Q33" i="1"/>
  <c r="P33" i="1"/>
  <c r="O33" i="1"/>
  <c r="M33" i="1"/>
  <c r="L33" i="1"/>
  <c r="K33" i="1"/>
  <c r="J33" i="1"/>
  <c r="I33" i="1"/>
  <c r="H33" i="1"/>
  <c r="AD14" i="1"/>
  <c r="AC14" i="1"/>
  <c r="AB14" i="1"/>
  <c r="AA14" i="1"/>
  <c r="Z14" i="1"/>
  <c r="Y14" i="1"/>
  <c r="X14" i="1"/>
  <c r="W14" i="1"/>
  <c r="V14" i="1"/>
  <c r="U14" i="1"/>
  <c r="T14" i="1"/>
  <c r="S14" i="1"/>
  <c r="R14" i="1"/>
  <c r="Q14" i="1"/>
  <c r="P14" i="1"/>
  <c r="O14" i="1"/>
  <c r="M14" i="1"/>
  <c r="L14" i="1"/>
  <c r="K14" i="1"/>
  <c r="J14" i="1"/>
  <c r="I14" i="1"/>
  <c r="H14" i="1"/>
  <c r="AD3" i="1"/>
  <c r="AC3" i="1"/>
  <c r="AB3" i="1"/>
  <c r="AA3" i="1"/>
  <c r="Z3" i="1"/>
  <c r="Y3" i="1"/>
  <c r="X3" i="1"/>
  <c r="W3" i="1"/>
  <c r="V3" i="1"/>
  <c r="U3" i="1"/>
  <c r="T3" i="1"/>
  <c r="S3" i="1"/>
  <c r="R3" i="1"/>
  <c r="Q3" i="1"/>
  <c r="P3" i="1"/>
  <c r="O3" i="1"/>
  <c r="M3" i="1"/>
  <c r="L3" i="1"/>
  <c r="K3" i="1"/>
  <c r="J3" i="1"/>
  <c r="I3" i="1"/>
  <c r="H3" i="1"/>
  <c r="AD56" i="3"/>
  <c r="AC56" i="3"/>
  <c r="AB56" i="3"/>
  <c r="AA56" i="3"/>
  <c r="Z56" i="3"/>
  <c r="Y56" i="3"/>
  <c r="X56" i="3"/>
  <c r="W56" i="3"/>
  <c r="V56" i="3"/>
  <c r="U56" i="3"/>
  <c r="T56" i="3"/>
  <c r="S56" i="3"/>
  <c r="R56" i="3"/>
  <c r="Q56" i="3"/>
  <c r="P56" i="3"/>
  <c r="O56" i="3"/>
  <c r="N56" i="3"/>
  <c r="M56" i="3"/>
  <c r="L56" i="3"/>
  <c r="K56" i="3"/>
  <c r="J56" i="3"/>
  <c r="I56" i="3"/>
  <c r="H56" i="3"/>
  <c r="AE55" i="3"/>
  <c r="AE54" i="3"/>
  <c r="AE53" i="3"/>
  <c r="AE52" i="3"/>
  <c r="AE51" i="3"/>
  <c r="AE50" i="3"/>
  <c r="AE49" i="3"/>
  <c r="AD43" i="3"/>
  <c r="AC43" i="3"/>
  <c r="AB43" i="3"/>
  <c r="AA43" i="3"/>
  <c r="Z43" i="3"/>
  <c r="Y43" i="3"/>
  <c r="X43" i="3"/>
  <c r="W43" i="3"/>
  <c r="V43" i="3"/>
  <c r="U43" i="3"/>
  <c r="T43" i="3"/>
  <c r="S43" i="3"/>
  <c r="R43" i="3"/>
  <c r="Q43" i="3"/>
  <c r="P43" i="3"/>
  <c r="O43" i="3"/>
  <c r="N43" i="3"/>
  <c r="M43" i="3"/>
  <c r="L43" i="3"/>
  <c r="K43" i="3"/>
  <c r="J43" i="3"/>
  <c r="I43" i="3"/>
  <c r="H43" i="3"/>
  <c r="AE42" i="3"/>
  <c r="AF42" i="3"/>
  <c r="AE41" i="3"/>
  <c r="AF41" i="3"/>
  <c r="AE40" i="3"/>
  <c r="AF40" i="3"/>
  <c r="AE39" i="3"/>
  <c r="AF39" i="3"/>
  <c r="AE38" i="3"/>
  <c r="AF38" i="3"/>
  <c r="AE37" i="3"/>
  <c r="AF37" i="3"/>
  <c r="AE36" i="3"/>
  <c r="AF36" i="3"/>
  <c r="AE35" i="3"/>
  <c r="AD34" i="3"/>
  <c r="AC34" i="3"/>
  <c r="AB34" i="3"/>
  <c r="AA34" i="3"/>
  <c r="Z34" i="3"/>
  <c r="Y34" i="3"/>
  <c r="X34" i="3"/>
  <c r="W34" i="3"/>
  <c r="V34" i="3"/>
  <c r="U34" i="3"/>
  <c r="T34" i="3"/>
  <c r="S34" i="3"/>
  <c r="R34" i="3"/>
  <c r="Q34" i="3"/>
  <c r="P34" i="3"/>
  <c r="O34" i="3"/>
  <c r="N34" i="3"/>
  <c r="M34" i="3"/>
  <c r="L34" i="3"/>
  <c r="K34" i="3"/>
  <c r="J34" i="3"/>
  <c r="I34" i="3"/>
  <c r="H34" i="3"/>
  <c r="AD30" i="3"/>
  <c r="AC30" i="3"/>
  <c r="AB30" i="3"/>
  <c r="AA30" i="3"/>
  <c r="AA45" i="3"/>
  <c r="Z30" i="3"/>
  <c r="Y30" i="3"/>
  <c r="X30" i="3"/>
  <c r="W30" i="3"/>
  <c r="W45" i="3"/>
  <c r="V30" i="3"/>
  <c r="U30" i="3"/>
  <c r="T30" i="3"/>
  <c r="S30" i="3"/>
  <c r="S45" i="3"/>
  <c r="R30" i="3"/>
  <c r="Q30" i="3"/>
  <c r="P30" i="3"/>
  <c r="O30" i="3"/>
  <c r="O45" i="3"/>
  <c r="N30" i="3"/>
  <c r="M30" i="3"/>
  <c r="L30" i="3"/>
  <c r="K30" i="3"/>
  <c r="K45" i="3"/>
  <c r="J30" i="3"/>
  <c r="I30" i="3"/>
  <c r="H30" i="3"/>
  <c r="AE29" i="3"/>
  <c r="AF29" i="3"/>
  <c r="AE28" i="3"/>
  <c r="AF28" i="3"/>
  <c r="AE27" i="3"/>
  <c r="AF27" i="3"/>
  <c r="AE26" i="3"/>
  <c r="AF26" i="3"/>
  <c r="AE25" i="3"/>
  <c r="AF25" i="3"/>
  <c r="AE24" i="3"/>
  <c r="AF24" i="3"/>
  <c r="AE23" i="3"/>
  <c r="AF23" i="3"/>
  <c r="AE22" i="3"/>
  <c r="AF22" i="3"/>
  <c r="AE21" i="3"/>
  <c r="AF21" i="3"/>
  <c r="AE20" i="3"/>
  <c r="AF20" i="3"/>
  <c r="AE19" i="3"/>
  <c r="AF19" i="3"/>
  <c r="AE18" i="3"/>
  <c r="AF18" i="3"/>
  <c r="AE17" i="3"/>
  <c r="AF17" i="3"/>
  <c r="AE16" i="3"/>
  <c r="AF16" i="3"/>
  <c r="AD15" i="3"/>
  <c r="AC15" i="3"/>
  <c r="AB15" i="3"/>
  <c r="AA15" i="3"/>
  <c r="Z15" i="3"/>
  <c r="Y15" i="3"/>
  <c r="X15" i="3"/>
  <c r="W15" i="3"/>
  <c r="V15" i="3"/>
  <c r="U15" i="3"/>
  <c r="T15" i="3"/>
  <c r="S15" i="3"/>
  <c r="R15" i="3"/>
  <c r="Q15" i="3"/>
  <c r="P15" i="3"/>
  <c r="O15" i="3"/>
  <c r="N15" i="3"/>
  <c r="M15" i="3"/>
  <c r="L15" i="3"/>
  <c r="K15" i="3"/>
  <c r="J15" i="3"/>
  <c r="I15" i="3"/>
  <c r="H15" i="3"/>
  <c r="AE36" i="1"/>
  <c r="AE37" i="1"/>
  <c r="AF37" i="1"/>
  <c r="AE38" i="1"/>
  <c r="AF38" i="1"/>
  <c r="AE39" i="1"/>
  <c r="AF39" i="1"/>
  <c r="AE40" i="1"/>
  <c r="AF40" i="1"/>
  <c r="AE41" i="1"/>
  <c r="AF41" i="1"/>
  <c r="AE42" i="1"/>
  <c r="AF42" i="1"/>
  <c r="AE35" i="1"/>
  <c r="AF35" i="1"/>
  <c r="AE17" i="1"/>
  <c r="AF17" i="1"/>
  <c r="AE18" i="1"/>
  <c r="AF18" i="1"/>
  <c r="AE19" i="1"/>
  <c r="AF19" i="1"/>
  <c r="AE20" i="1"/>
  <c r="AF20" i="1"/>
  <c r="AE21" i="1"/>
  <c r="AF21" i="1"/>
  <c r="AE22" i="1"/>
  <c r="AF22" i="1"/>
  <c r="AE23" i="1"/>
  <c r="AF23" i="1"/>
  <c r="AE24" i="1"/>
  <c r="AE25" i="1"/>
  <c r="AF25" i="1"/>
  <c r="AE26" i="1"/>
  <c r="AF26" i="1"/>
  <c r="AE27" i="1"/>
  <c r="AF27" i="1"/>
  <c r="AE28" i="1"/>
  <c r="AF28" i="1"/>
  <c r="AE29" i="1"/>
  <c r="AF29" i="1"/>
  <c r="AE16" i="1"/>
  <c r="AF16" i="1"/>
  <c r="AE50" i="1"/>
  <c r="AE51" i="1"/>
  <c r="AE52" i="1"/>
  <c r="AE53" i="1"/>
  <c r="AE54" i="1"/>
  <c r="AE55" i="1"/>
  <c r="AE49" i="1"/>
  <c r="H56" i="1"/>
  <c r="AD56" i="1"/>
  <c r="AC56" i="1"/>
  <c r="AB56" i="1"/>
  <c r="AA56" i="1"/>
  <c r="Z56" i="1"/>
  <c r="Y56" i="1"/>
  <c r="X56" i="1"/>
  <c r="W56" i="1"/>
  <c r="V56" i="1"/>
  <c r="U56" i="1"/>
  <c r="T56" i="1"/>
  <c r="S56" i="1"/>
  <c r="R56" i="1"/>
  <c r="Q56" i="1"/>
  <c r="P56" i="1"/>
  <c r="O56" i="1"/>
  <c r="N56" i="1"/>
  <c r="M56" i="1"/>
  <c r="L56" i="1"/>
  <c r="K56" i="1"/>
  <c r="J56" i="1"/>
  <c r="I56" i="1"/>
  <c r="AD43" i="1"/>
  <c r="AC43" i="1"/>
  <c r="AB43" i="1"/>
  <c r="AA43" i="1"/>
  <c r="Z43" i="1"/>
  <c r="Y43" i="1"/>
  <c r="X43" i="1"/>
  <c r="W43" i="1"/>
  <c r="V43" i="1"/>
  <c r="U43" i="1"/>
  <c r="T43" i="1"/>
  <c r="S43" i="1"/>
  <c r="R43" i="1"/>
  <c r="Q43" i="1"/>
  <c r="P43" i="1"/>
  <c r="O43" i="1"/>
  <c r="N43" i="1"/>
  <c r="M43" i="1"/>
  <c r="L43" i="1"/>
  <c r="K43" i="1"/>
  <c r="J43" i="1"/>
  <c r="I43" i="1"/>
  <c r="H43" i="1"/>
  <c r="AD34" i="1"/>
  <c r="AC34" i="1"/>
  <c r="AB34" i="1"/>
  <c r="AA34" i="1"/>
  <c r="Z34" i="1"/>
  <c r="Y34" i="1"/>
  <c r="X34" i="1"/>
  <c r="W34" i="1"/>
  <c r="V34" i="1"/>
  <c r="U34" i="1"/>
  <c r="T34" i="1"/>
  <c r="S34" i="1"/>
  <c r="R34" i="1"/>
  <c r="Q34" i="1"/>
  <c r="P34" i="1"/>
  <c r="O34" i="1"/>
  <c r="N34" i="1"/>
  <c r="M34" i="1"/>
  <c r="L34" i="1"/>
  <c r="K34" i="1"/>
  <c r="J34" i="1"/>
  <c r="I34" i="1"/>
  <c r="H34" i="1"/>
  <c r="AF24" i="1"/>
  <c r="H15" i="1"/>
  <c r="AD30" i="1"/>
  <c r="AD45" i="1"/>
  <c r="AC30" i="1"/>
  <c r="AC45" i="1"/>
  <c r="AB30" i="1"/>
  <c r="AA30" i="1"/>
  <c r="Z30" i="1"/>
  <c r="Z45" i="1"/>
  <c r="Y30" i="1"/>
  <c r="Y45" i="1"/>
  <c r="X30" i="1"/>
  <c r="W30" i="1"/>
  <c r="V30" i="1"/>
  <c r="V45" i="1"/>
  <c r="U30" i="1"/>
  <c r="U45" i="1"/>
  <c r="T30" i="1"/>
  <c r="S30" i="1"/>
  <c r="R30" i="1"/>
  <c r="R45" i="1"/>
  <c r="Q30" i="1"/>
  <c r="Q45" i="1"/>
  <c r="P30" i="1"/>
  <c r="O30" i="1"/>
  <c r="N30" i="1"/>
  <c r="N45" i="1"/>
  <c r="M30" i="1"/>
  <c r="M45" i="1"/>
  <c r="L30" i="1"/>
  <c r="K30" i="1"/>
  <c r="J30" i="1"/>
  <c r="J45" i="1"/>
  <c r="I30" i="1"/>
  <c r="I45" i="1"/>
  <c r="H30" i="1"/>
  <c r="AD15" i="1"/>
  <c r="AC15" i="1"/>
  <c r="AB15" i="1"/>
  <c r="AA15" i="1"/>
  <c r="Z15" i="1"/>
  <c r="Y15" i="1"/>
  <c r="X15" i="1"/>
  <c r="W15" i="1"/>
  <c r="V15" i="1"/>
  <c r="U15" i="1"/>
  <c r="T15" i="1"/>
  <c r="S15" i="1"/>
  <c r="R15" i="1"/>
  <c r="Q15" i="1"/>
  <c r="P15" i="1"/>
  <c r="O15" i="1"/>
  <c r="N15" i="1"/>
  <c r="M15" i="1"/>
  <c r="L15" i="1"/>
  <c r="K15" i="1"/>
  <c r="J15" i="1"/>
  <c r="I15" i="1"/>
  <c r="S45" i="1"/>
  <c r="W45" i="1"/>
  <c r="K45" i="1"/>
  <c r="O45" i="1"/>
  <c r="AA45" i="1"/>
  <c r="I45" i="3"/>
  <c r="M45" i="3"/>
  <c r="Q45" i="3"/>
  <c r="U45" i="3"/>
  <c r="Y45" i="3"/>
  <c r="AC45" i="3"/>
  <c r="AE43" i="3"/>
  <c r="J45" i="3"/>
  <c r="N45" i="3"/>
  <c r="R45" i="3"/>
  <c r="V45" i="3"/>
  <c r="Z45" i="3"/>
  <c r="AD45" i="3"/>
  <c r="L45" i="3"/>
  <c r="P45" i="3"/>
  <c r="T45" i="3"/>
  <c r="X45" i="3"/>
  <c r="AB45" i="3"/>
  <c r="AE56" i="3"/>
  <c r="C60" i="3"/>
  <c r="H45" i="3"/>
  <c r="AE30" i="3"/>
  <c r="AE45" i="3"/>
  <c r="AF30" i="3"/>
  <c r="AF35" i="3"/>
  <c r="AF43" i="3"/>
  <c r="H45" i="1"/>
  <c r="L45" i="1"/>
  <c r="P45" i="1"/>
  <c r="T45" i="1"/>
  <c r="X45" i="1"/>
  <c r="AB45" i="1"/>
  <c r="AE43" i="1"/>
  <c r="AE56" i="1"/>
  <c r="C60" i="1"/>
  <c r="AF36" i="1"/>
  <c r="AF43" i="1"/>
  <c r="AE30" i="1"/>
  <c r="AF30" i="1"/>
  <c r="AE45" i="1"/>
  <c r="AF45" i="1"/>
  <c r="C59" i="1"/>
  <c r="C61" i="1"/>
  <c r="C62" i="1"/>
  <c r="AF45" i="3"/>
  <c r="C59" i="3"/>
  <c r="C61" i="3"/>
  <c r="C62" i="3"/>
</calcChain>
</file>

<file path=xl/sharedStrings.xml><?xml version="1.0" encoding="utf-8"?>
<sst xmlns="http://schemas.openxmlformats.org/spreadsheetml/2006/main" count="152" uniqueCount="61">
  <si>
    <t xml:space="preserve"> </t>
  </si>
  <si>
    <r>
      <rPr>
        <sz val="10"/>
        <rFont val="MS PGothic"/>
        <family val="2"/>
        <charset val="128"/>
      </rPr>
      <t>下に示すように、塗りつぶしの色をセルに適用して開始日と終了日を示すことができます。</t>
    </r>
    <r>
      <rPr>
        <sz val="10"/>
        <rFont val="Century Gothic"/>
        <family val="2"/>
      </rPr>
      <t xml:space="preserve"> </t>
    </r>
  </si>
  <si>
    <r>
      <rPr>
        <b/>
        <sz val="11"/>
        <color theme="0"/>
        <rFont val="MS PGothic"/>
        <family val="2"/>
        <charset val="128"/>
      </rPr>
      <t>プロジェクト概要</t>
    </r>
  </si>
  <si>
    <r>
      <rPr>
        <b/>
        <sz val="10"/>
        <color theme="0"/>
        <rFont val="MS PGothic"/>
        <family val="2"/>
        <charset val="128"/>
      </rPr>
      <t>フェーズ開始日</t>
    </r>
  </si>
  <si>
    <r>
      <rPr>
        <b/>
        <sz val="10"/>
        <color theme="0"/>
        <rFont val="MS PGothic"/>
        <family val="2"/>
        <charset val="128"/>
      </rPr>
      <t>フェーズ終了日</t>
    </r>
  </si>
  <si>
    <r>
      <rPr>
        <b/>
        <sz val="10"/>
        <color theme="0"/>
        <rFont val="MS PGothic"/>
        <family val="2"/>
        <charset val="128"/>
      </rPr>
      <t>プロジェクト</t>
    </r>
    <r>
      <rPr>
        <b/>
        <sz val="10"/>
        <color theme="0"/>
        <rFont val="Century Gothic"/>
        <family val="2"/>
      </rPr>
      <t xml:space="preserve"> </t>
    </r>
    <r>
      <rPr>
        <b/>
        <sz val="10"/>
        <color theme="0"/>
        <rFont val="MS PGothic"/>
        <family val="2"/>
        <charset val="128"/>
      </rPr>
      <t>フェーズ</t>
    </r>
  </si>
  <si>
    <r>
      <rPr>
        <b/>
        <sz val="10"/>
        <rFont val="MS PGothic"/>
        <family val="2"/>
        <charset val="128"/>
      </rPr>
      <t>フェーズ</t>
    </r>
    <r>
      <rPr>
        <b/>
        <sz val="10"/>
        <rFont val="Century Gothic"/>
        <family val="2"/>
      </rPr>
      <t xml:space="preserve"> 1</t>
    </r>
  </si>
  <si>
    <r>
      <rPr>
        <b/>
        <sz val="10"/>
        <rFont val="MS PGothic"/>
        <family val="2"/>
        <charset val="128"/>
      </rPr>
      <t>フェーズ</t>
    </r>
    <r>
      <rPr>
        <b/>
        <sz val="10"/>
        <rFont val="Century Gothic"/>
        <family val="2"/>
      </rPr>
      <t xml:space="preserve"> 2</t>
    </r>
  </si>
  <si>
    <r>
      <rPr>
        <b/>
        <sz val="10"/>
        <rFont val="MS PGothic"/>
        <family val="2"/>
        <charset val="128"/>
      </rPr>
      <t>フェーズ</t>
    </r>
    <r>
      <rPr>
        <b/>
        <sz val="10"/>
        <rFont val="Century Gothic"/>
        <family val="2"/>
      </rPr>
      <t xml:space="preserve"> 3</t>
    </r>
  </si>
  <si>
    <r>
      <rPr>
        <b/>
        <sz val="10"/>
        <rFont val="MS PGothic"/>
        <family val="2"/>
        <charset val="128"/>
      </rPr>
      <t>フェーズ</t>
    </r>
    <r>
      <rPr>
        <b/>
        <sz val="10"/>
        <rFont val="Century Gothic"/>
        <family val="2"/>
      </rPr>
      <t xml:space="preserve"> 4</t>
    </r>
  </si>
  <si>
    <r>
      <rPr>
        <b/>
        <sz val="10"/>
        <rFont val="MS PGothic"/>
        <family val="2"/>
        <charset val="128"/>
      </rPr>
      <t>フェーズ</t>
    </r>
    <r>
      <rPr>
        <b/>
        <sz val="10"/>
        <rFont val="Century Gothic"/>
        <family val="2"/>
      </rPr>
      <t xml:space="preserve"> 5</t>
    </r>
  </si>
  <si>
    <r>
      <rPr>
        <b/>
        <sz val="10"/>
        <rFont val="MS PGothic"/>
        <family val="2"/>
        <charset val="128"/>
      </rPr>
      <t>フェーズ</t>
    </r>
    <r>
      <rPr>
        <b/>
        <sz val="10"/>
        <rFont val="Century Gothic"/>
        <family val="2"/>
      </rPr>
      <t xml:space="preserve"> 6</t>
    </r>
  </si>
  <si>
    <r>
      <rPr>
        <b/>
        <sz val="10"/>
        <rFont val="MS PGothic"/>
        <family val="2"/>
        <charset val="128"/>
      </rPr>
      <t>フェーズ</t>
    </r>
    <r>
      <rPr>
        <b/>
        <sz val="10"/>
        <rFont val="Century Gothic"/>
        <family val="2"/>
      </rPr>
      <t xml:space="preserve"> 7</t>
    </r>
  </si>
  <si>
    <r>
      <rPr>
        <sz val="10"/>
        <rFont val="MS PGothic"/>
        <family val="2"/>
        <charset val="128"/>
      </rPr>
      <t>各月の稼働日数が計算され、月と年の下に一覧表示されます。各役割の対応するセルに、予測される稼働日数を入力します。</t>
    </r>
    <r>
      <rPr>
        <sz val="10"/>
        <rFont val="Century Gothic"/>
        <family val="2"/>
      </rPr>
      <t xml:space="preserve"> </t>
    </r>
  </si>
  <si>
    <r>
      <t xml:space="preserve">1 </t>
    </r>
    <r>
      <rPr>
        <sz val="9"/>
        <rFont val="MS PGothic"/>
        <family val="2"/>
        <charset val="128"/>
      </rPr>
      <t>日</t>
    </r>
    <r>
      <rPr>
        <sz val="9"/>
        <rFont val="Century Gothic"/>
        <family val="2"/>
      </rPr>
      <t xml:space="preserve"> 8 </t>
    </r>
    <r>
      <rPr>
        <sz val="9"/>
        <rFont val="MS PGothic"/>
        <family val="2"/>
        <charset val="128"/>
      </rPr>
      <t>時間で週</t>
    </r>
    <r>
      <rPr>
        <sz val="9"/>
        <rFont val="Century Gothic"/>
        <family val="2"/>
      </rPr>
      <t xml:space="preserve"> 40 </t>
    </r>
    <r>
      <rPr>
        <sz val="9"/>
        <rFont val="MS PGothic"/>
        <family val="2"/>
        <charset val="128"/>
      </rPr>
      <t>時間の稼働時間を想定します。</t>
    </r>
  </si>
  <si>
    <r>
      <rPr>
        <b/>
        <sz val="11"/>
        <color theme="0"/>
        <rFont val="MS PGothic"/>
        <family val="2"/>
        <charset val="128"/>
      </rPr>
      <t>リソース要件</t>
    </r>
  </si>
  <si>
    <r>
      <rPr>
        <b/>
        <sz val="10"/>
        <color theme="0"/>
        <rFont val="MS PGothic"/>
        <family val="2"/>
        <charset val="128"/>
      </rPr>
      <t>リクエストされた</t>
    </r>
  </si>
  <si>
    <r>
      <rPr>
        <b/>
        <sz val="10"/>
        <color theme="0"/>
        <rFont val="MS PGothic"/>
        <family val="2"/>
        <charset val="128"/>
      </rPr>
      <t>予測された</t>
    </r>
  </si>
  <si>
    <r>
      <rPr>
        <b/>
        <sz val="10"/>
        <color theme="0"/>
        <rFont val="MS PGothic"/>
        <family val="2"/>
        <charset val="128"/>
      </rPr>
      <t>合計</t>
    </r>
  </si>
  <si>
    <r>
      <rPr>
        <b/>
        <sz val="10"/>
        <color theme="0"/>
        <rFont val="MS PGothic"/>
        <family val="2"/>
        <charset val="128"/>
      </rPr>
      <t>合計コスト</t>
    </r>
  </si>
  <si>
    <r>
      <rPr>
        <b/>
        <sz val="10"/>
        <color theme="0"/>
        <rFont val="MS PGothic"/>
        <family val="2"/>
        <charset val="128"/>
      </rPr>
      <t>組織領域</t>
    </r>
  </si>
  <si>
    <r>
      <rPr>
        <b/>
        <sz val="10"/>
        <color theme="0"/>
        <rFont val="MS PGothic"/>
        <family val="2"/>
        <charset val="128"/>
      </rPr>
      <t>役割</t>
    </r>
  </si>
  <si>
    <r>
      <rPr>
        <b/>
        <sz val="10"/>
        <color theme="0"/>
        <rFont val="MS PGothic"/>
        <family val="2"/>
        <charset val="128"/>
      </rPr>
      <t>数量</t>
    </r>
  </si>
  <si>
    <r>
      <rPr>
        <b/>
        <sz val="10"/>
        <color theme="0"/>
        <rFont val="MS PGothic"/>
        <family val="2"/>
        <charset val="128"/>
      </rPr>
      <t>支払単価</t>
    </r>
  </si>
  <si>
    <r>
      <rPr>
        <b/>
        <sz val="10"/>
        <color theme="0"/>
        <rFont val="MS PGothic"/>
        <family val="2"/>
        <charset val="128"/>
      </rPr>
      <t>開始日</t>
    </r>
  </si>
  <si>
    <r>
      <rPr>
        <b/>
        <sz val="10"/>
        <color theme="0"/>
        <rFont val="MS PGothic"/>
        <family val="2"/>
        <charset val="128"/>
      </rPr>
      <t>終了日</t>
    </r>
  </si>
  <si>
    <r>
      <rPr>
        <b/>
        <sz val="10"/>
        <color theme="0"/>
        <rFont val="MS PGothic"/>
        <family val="2"/>
        <charset val="128"/>
      </rPr>
      <t>時間</t>
    </r>
  </si>
  <si>
    <r>
      <rPr>
        <b/>
        <sz val="10"/>
        <color theme="0"/>
        <rFont val="MS PGothic"/>
        <family val="2"/>
        <charset val="128"/>
      </rPr>
      <t>割り当て</t>
    </r>
  </si>
  <si>
    <r>
      <rPr>
        <sz val="10"/>
        <rFont val="MS PGothic"/>
        <family val="2"/>
        <charset val="128"/>
      </rPr>
      <t>部門</t>
    </r>
    <r>
      <rPr>
        <sz val="10"/>
        <rFont val="Century Gothic"/>
        <family val="2"/>
      </rPr>
      <t xml:space="preserve"> 1</t>
    </r>
  </si>
  <si>
    <r>
      <rPr>
        <sz val="10"/>
        <rFont val="MS PGothic"/>
        <family val="2"/>
        <charset val="128"/>
      </rPr>
      <t>役割</t>
    </r>
    <r>
      <rPr>
        <sz val="10"/>
        <rFont val="Century Gothic"/>
        <family val="2"/>
      </rPr>
      <t xml:space="preserve"> 1</t>
    </r>
  </si>
  <si>
    <r>
      <rPr>
        <sz val="10"/>
        <rFont val="MS PGothic"/>
        <family val="2"/>
        <charset val="128"/>
      </rPr>
      <t>役割</t>
    </r>
    <r>
      <rPr>
        <sz val="10"/>
        <rFont val="Century Gothic"/>
        <family val="2"/>
      </rPr>
      <t xml:space="preserve"> 2</t>
    </r>
  </si>
  <si>
    <r>
      <rPr>
        <sz val="10"/>
        <rFont val="MS PGothic"/>
        <family val="2"/>
        <charset val="128"/>
      </rPr>
      <t>部門</t>
    </r>
    <r>
      <rPr>
        <sz val="10"/>
        <rFont val="Century Gothic"/>
        <family val="2"/>
      </rPr>
      <t xml:space="preserve"> 2</t>
    </r>
  </si>
  <si>
    <r>
      <rPr>
        <sz val="10"/>
        <rFont val="MS PGothic"/>
        <family val="2"/>
        <charset val="128"/>
      </rPr>
      <t>役割</t>
    </r>
    <r>
      <rPr>
        <sz val="10"/>
        <rFont val="Century Gothic"/>
        <family val="2"/>
      </rPr>
      <t xml:space="preserve"> 3</t>
    </r>
  </si>
  <si>
    <r>
      <rPr>
        <sz val="10"/>
        <rFont val="MS PGothic"/>
        <family val="2"/>
        <charset val="128"/>
      </rPr>
      <t>部門</t>
    </r>
    <r>
      <rPr>
        <sz val="10"/>
        <rFont val="Century Gothic"/>
        <family val="2"/>
      </rPr>
      <t xml:space="preserve"> 3</t>
    </r>
  </si>
  <si>
    <r>
      <rPr>
        <b/>
        <sz val="10"/>
        <color theme="0"/>
        <rFont val="MS PGothic"/>
        <family val="2"/>
        <charset val="128"/>
      </rPr>
      <t>小計</t>
    </r>
  </si>
  <si>
    <r>
      <rPr>
        <b/>
        <sz val="11"/>
        <color theme="0"/>
        <rFont val="MS PGothic"/>
        <family val="2"/>
        <charset val="128"/>
      </rPr>
      <t>インクリメンタル人員配置</t>
    </r>
    <r>
      <rPr>
        <b/>
        <sz val="11"/>
        <color theme="0"/>
        <rFont val="Century Gothic"/>
        <family val="2"/>
      </rPr>
      <t>/</t>
    </r>
    <r>
      <rPr>
        <b/>
        <sz val="11"/>
        <color theme="0"/>
        <rFont val="MS PGothic"/>
        <family val="2"/>
        <charset val="128"/>
      </rPr>
      <t>コンサルタント</t>
    </r>
  </si>
  <si>
    <r>
      <rPr>
        <b/>
        <sz val="10"/>
        <color theme="1"/>
        <rFont val="MS PGothic"/>
        <family val="2"/>
        <charset val="128"/>
      </rPr>
      <t>合計時間</t>
    </r>
  </si>
  <si>
    <r>
      <rPr>
        <b/>
        <sz val="10"/>
        <color theme="1"/>
        <rFont val="MS PGothic"/>
        <family val="2"/>
        <charset val="128"/>
      </rPr>
      <t>合計コスト</t>
    </r>
  </si>
  <si>
    <r>
      <rPr>
        <b/>
        <sz val="10"/>
        <color theme="0"/>
        <rFont val="MS PGothic"/>
        <family val="2"/>
        <charset val="128"/>
      </rPr>
      <t>人員配置の予測合計</t>
    </r>
  </si>
  <si>
    <r>
      <rPr>
        <sz val="10"/>
        <rFont val="MS PGothic"/>
        <family val="2"/>
        <charset val="128"/>
      </rPr>
      <t>各項目に対して</t>
    </r>
    <r>
      <rPr>
        <sz val="10"/>
        <rFont val="Century Gothic"/>
        <family val="2"/>
      </rPr>
      <t xml:space="preserve"> 1 </t>
    </r>
    <r>
      <rPr>
        <sz val="10"/>
        <rFont val="MS PGothic"/>
        <family val="2"/>
        <charset val="128"/>
      </rPr>
      <t>か月に費やされる予測金額を入力します。</t>
    </r>
    <r>
      <rPr>
        <sz val="10"/>
        <rFont val="Century Gothic"/>
        <family val="2"/>
      </rPr>
      <t xml:space="preserve"> </t>
    </r>
  </si>
  <si>
    <r>
      <rPr>
        <b/>
        <sz val="11"/>
        <color theme="0"/>
        <rFont val="MS PGothic"/>
        <family val="2"/>
        <charset val="128"/>
      </rPr>
      <t>その他の経費</t>
    </r>
  </si>
  <si>
    <r>
      <rPr>
        <b/>
        <sz val="10"/>
        <color theme="0"/>
        <rFont val="MS PGothic"/>
        <family val="2"/>
        <charset val="128"/>
      </rPr>
      <t>説明</t>
    </r>
  </si>
  <si>
    <r>
      <rPr>
        <b/>
        <sz val="10"/>
        <rFont val="MS PGothic"/>
        <family val="2"/>
        <charset val="128"/>
      </rPr>
      <t>ソフトウェア</t>
    </r>
  </si>
  <si>
    <r>
      <rPr>
        <b/>
        <sz val="10"/>
        <rFont val="MS PGothic"/>
        <family val="2"/>
        <charset val="128"/>
      </rPr>
      <t>ハードウェア</t>
    </r>
  </si>
  <si>
    <r>
      <rPr>
        <b/>
        <sz val="10"/>
        <rFont val="MS PGothic"/>
        <family val="2"/>
        <charset val="128"/>
      </rPr>
      <t>サポート</t>
    </r>
  </si>
  <si>
    <r>
      <rPr>
        <b/>
        <sz val="10"/>
        <rFont val="MS PGothic"/>
        <family val="2"/>
        <charset val="128"/>
      </rPr>
      <t>機器</t>
    </r>
  </si>
  <si>
    <r>
      <rPr>
        <b/>
        <sz val="10"/>
        <rFont val="MS PGothic"/>
        <family val="2"/>
        <charset val="128"/>
      </rPr>
      <t>その他</t>
    </r>
  </si>
  <si>
    <r>
      <rPr>
        <b/>
        <sz val="14"/>
        <rFont val="MS PGothic"/>
        <family val="2"/>
        <charset val="128"/>
      </rPr>
      <t>総経費予測</t>
    </r>
  </si>
  <si>
    <r>
      <rPr>
        <b/>
        <sz val="11"/>
        <color theme="0"/>
        <rFont val="MS PGothic"/>
        <family val="2"/>
        <charset val="128"/>
      </rPr>
      <t>スタッフ</t>
    </r>
    <r>
      <rPr>
        <b/>
        <sz val="11"/>
        <color theme="0"/>
        <rFont val="Century Gothic"/>
        <family val="2"/>
      </rPr>
      <t xml:space="preserve"> </t>
    </r>
    <r>
      <rPr>
        <b/>
        <sz val="11"/>
        <color theme="0"/>
        <rFont val="MS PGothic"/>
        <family val="2"/>
        <charset val="128"/>
      </rPr>
      <t>リソースの合計</t>
    </r>
  </si>
  <si>
    <r>
      <rPr>
        <b/>
        <sz val="11"/>
        <color theme="0"/>
        <rFont val="MS PGothic"/>
        <family val="2"/>
        <charset val="128"/>
      </rPr>
      <t>その他の経費の合計</t>
    </r>
  </si>
  <si>
    <r>
      <rPr>
        <b/>
        <sz val="11"/>
        <color theme="0"/>
        <rFont val="MS PGothic"/>
        <family val="2"/>
        <charset val="128"/>
      </rPr>
      <t>管理準備金</t>
    </r>
    <r>
      <rPr>
        <b/>
        <sz val="11"/>
        <color theme="0"/>
        <rFont val="Century Gothic"/>
        <family val="2"/>
      </rPr>
      <t xml:space="preserve"> (10%)</t>
    </r>
  </si>
  <si>
    <r>
      <rPr>
        <b/>
        <sz val="11"/>
        <color theme="0"/>
        <rFont val="MS PGothic"/>
        <family val="2"/>
        <charset val="128"/>
      </rPr>
      <t>合計コスト</t>
    </r>
  </si>
  <si>
    <r>
      <rPr>
        <sz val="11"/>
        <rFont val="MS PGothic"/>
        <family val="2"/>
        <charset val="128"/>
      </rPr>
      <t>下に示すように、塗りつぶしの色をセルに適用して開始日と終了日を示すことができます。</t>
    </r>
    <r>
      <rPr>
        <sz val="11"/>
        <rFont val="Century Gothic"/>
        <family val="2"/>
      </rPr>
      <t xml:space="preserve"> </t>
    </r>
  </si>
  <si>
    <r>
      <rPr>
        <sz val="11"/>
        <rFont val="MS PGothic"/>
        <family val="2"/>
        <charset val="128"/>
      </rPr>
      <t>各月の稼働日数が計算され、月と年の下に一覧表示されます。各役割の対応するセルに、予測される稼働日数を入力します。</t>
    </r>
    <r>
      <rPr>
        <sz val="11"/>
        <rFont val="Century Gothic"/>
        <family val="2"/>
      </rPr>
      <t xml:space="preserve"> </t>
    </r>
  </si>
  <si>
    <r>
      <rPr>
        <sz val="11"/>
        <rFont val="MS PGothic"/>
        <family val="2"/>
        <charset val="128"/>
      </rPr>
      <t>各項目に対して</t>
    </r>
    <r>
      <rPr>
        <sz val="11"/>
        <rFont val="Century Gothic"/>
        <family val="2"/>
      </rPr>
      <t xml:space="preserve"> 1 </t>
    </r>
    <r>
      <rPr>
        <sz val="11"/>
        <rFont val="MS PGothic"/>
        <family val="2"/>
        <charset val="128"/>
      </rPr>
      <t>か月に費やされる予測金額を入力します。</t>
    </r>
    <r>
      <rPr>
        <sz val="11"/>
        <rFont val="Century Gothic"/>
        <family val="2"/>
      </rPr>
      <t xml:space="preserve"> </t>
    </r>
  </si>
  <si>
    <r>
      <rPr>
        <b/>
        <sz val="11"/>
        <color theme="0"/>
        <rFont val="MS PGothic"/>
        <family val="2"/>
        <charset val="128"/>
      </rPr>
      <t>スタッフ</t>
    </r>
    <r>
      <rPr>
        <b/>
        <sz val="11"/>
        <color theme="0"/>
        <rFont val="Century Gothic"/>
        <family val="2"/>
      </rPr>
      <t xml:space="preserve"> </t>
    </r>
    <r>
      <rPr>
        <b/>
        <sz val="11"/>
        <color theme="0"/>
        <rFont val="MS PGothic"/>
        <family val="2"/>
        <charset val="128"/>
      </rPr>
      <t>リソースの合計</t>
    </r>
    <phoneticPr fontId="36" type="noConversion"/>
  </si>
  <si>
    <t>ハードウェア</t>
    <phoneticPr fontId="36" type="noConversion"/>
  </si>
  <si>
    <r>
      <rPr>
        <b/>
        <sz val="22"/>
        <color theme="1" tint="0.34998626667073579"/>
        <rFont val="MS PGothic"/>
        <family val="2"/>
        <charset val="128"/>
      </rPr>
      <t>プロジェクト</t>
    </r>
    <r>
      <rPr>
        <b/>
        <sz val="22"/>
        <color theme="1" tint="0.34998626667073579"/>
        <rFont val="Century Gothic"/>
        <family val="2"/>
      </rPr>
      <t xml:space="preserve"> </t>
    </r>
    <r>
      <rPr>
        <b/>
        <sz val="22"/>
        <color theme="1" tint="0.34998626667073579"/>
        <rFont val="MS PGothic"/>
        <family val="2"/>
        <charset val="128"/>
      </rPr>
      <t>キャパシティ</t>
    </r>
    <r>
      <rPr>
        <b/>
        <sz val="22"/>
        <color theme="1" tint="0.34998626667073579"/>
        <rFont val="Century Gothic"/>
        <family val="2"/>
      </rPr>
      <t xml:space="preserve"> </t>
    </r>
    <r>
      <rPr>
        <b/>
        <sz val="22"/>
        <color theme="1" tint="0.34998626667073579"/>
        <rFont val="MS PGothic"/>
        <family val="2"/>
        <charset val="128"/>
      </rPr>
      <t>プランニング</t>
    </r>
    <r>
      <rPr>
        <b/>
        <sz val="22"/>
        <color theme="1" tint="0.34998626667073579"/>
        <rFont val="Century Gothic"/>
        <family val="2"/>
      </rPr>
      <t xml:space="preserve"> </t>
    </r>
    <r>
      <rPr>
        <b/>
        <sz val="22"/>
        <color theme="1" tint="0.34998626667073579"/>
        <rFont val="MS PGothic"/>
        <family val="2"/>
        <charset val="128"/>
      </rPr>
      <t>テンプレート</t>
    </r>
    <phoneticPr fontId="36" type="noConversion"/>
  </si>
  <si>
    <r>
      <rPr>
        <b/>
        <sz val="24"/>
        <color theme="1" tint="0.34998626667073579"/>
        <rFont val="MS PGothic"/>
        <family val="2"/>
        <charset val="128"/>
      </rPr>
      <t>プロジェクト</t>
    </r>
    <r>
      <rPr>
        <b/>
        <sz val="24"/>
        <color theme="1" tint="0.34998626667073579"/>
        <rFont val="Century Gothic"/>
        <family val="2"/>
      </rPr>
      <t xml:space="preserve"> </t>
    </r>
    <r>
      <rPr>
        <b/>
        <sz val="24"/>
        <color theme="1" tint="0.34998626667073579"/>
        <rFont val="MS PGothic"/>
        <family val="2"/>
        <charset val="128"/>
      </rPr>
      <t>キャパシティ</t>
    </r>
    <r>
      <rPr>
        <b/>
        <sz val="24"/>
        <color theme="1" tint="0.34998626667073579"/>
        <rFont val="Century Gothic"/>
        <family val="2"/>
      </rPr>
      <t xml:space="preserve"> </t>
    </r>
    <r>
      <rPr>
        <b/>
        <sz val="24"/>
        <color theme="1" tint="0.34998626667073579"/>
        <rFont val="MS PGothic"/>
        <family val="2"/>
        <charset val="128"/>
      </rPr>
      <t>プランニング</t>
    </r>
    <r>
      <rPr>
        <b/>
        <sz val="24"/>
        <color theme="1" tint="0.34998626667073579"/>
        <rFont val="Century Gothic"/>
        <family val="2"/>
      </rPr>
      <t xml:space="preserve"> </t>
    </r>
    <r>
      <rPr>
        <b/>
        <sz val="24"/>
        <color theme="1" tint="0.34998626667073579"/>
        <rFont val="MS PGothic"/>
        <family val="2"/>
        <charset val="128"/>
      </rPr>
      <t>テンプレート</t>
    </r>
    <phoneticPr fontId="2" type="noConversion"/>
  </si>
  <si>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36"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</si>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</sst>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mm/dd/yyyy"/>
    <numFmt numFmtId="166" formatCode="_(&quot;$&quot;* #,##0_);_(&quot;$&quot;* \(#,##0\);_(&quot;$&quot;* &quot;-&quot;??_);_(@_)"/>
    <numFmt numFmtId="167" formatCode="[$-11]mmm\-yy"/>
  </numFmts>
  <fonts count="42">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2"/>
      <color theme="1"/>
      <name val="Calibri"/>
      <family val="2"/>
      <scheme val="minor"/>
    </font>
    <font>
      <b/>
      <sz val="24"/>
      <color theme="1" tint="0.34998626667073579"/>
      <name val="MS PGothic"/>
      <family val="2"/>
      <charset val="128"/>
    </font>
    <font>
      <sz val="12"/>
      <color theme="1"/>
      <name val="MS PGothic"/>
      <family val="2"/>
      <charset val="128"/>
    </font>
    <font>
      <sz val="10"/>
      <name val="MS PGothic"/>
      <family val="2"/>
      <charset val="128"/>
    </font>
    <font>
      <b/>
      <sz val="11"/>
      <color theme="0"/>
      <name val="MS PGothic"/>
      <family val="2"/>
      <charset val="128"/>
    </font>
    <font>
      <b/>
      <sz val="10"/>
      <color theme="0"/>
      <name val="MS PGothic"/>
      <family val="2"/>
      <charset val="128"/>
    </font>
    <font>
      <b/>
      <sz val="10"/>
      <name val="MS PGothic"/>
      <family val="2"/>
      <charset val="128"/>
    </font>
    <font>
      <sz val="9"/>
      <name val="MS PGothic"/>
      <family val="2"/>
      <charset val="128"/>
    </font>
    <font>
      <sz val="11"/>
      <name val="MS PGothic"/>
      <family val="2"/>
      <charset val="128"/>
    </font>
    <font>
      <b/>
      <sz val="10"/>
      <color theme="1"/>
      <name val="MS PGothic"/>
      <family val="2"/>
      <charset val="128"/>
    </font>
    <font>
      <b/>
      <sz val="14"/>
      <name val="MS PGothic"/>
      <family val="2"/>
      <charset val="128"/>
    </font>
    <font>
      <sz val="10"/>
      <color theme="1"/>
      <name val="Century Gothic"/>
      <family val="2"/>
    </font>
    <font>
      <b/>
      <sz val="24"/>
      <color theme="1" tint="0.34998626667073579"/>
      <name val="Century Gothic"/>
      <family val="2"/>
    </font>
    <font>
      <sz val="12"/>
      <color theme="1"/>
      <name val="Century Gothic"/>
      <family val="2"/>
    </font>
    <font>
      <sz val="10"/>
      <name val="Century Gothic"/>
      <family val="2"/>
    </font>
    <font>
      <b/>
      <sz val="11"/>
      <color theme="0"/>
      <name val="Century Gothic"/>
      <family val="2"/>
    </font>
    <font>
      <b/>
      <sz val="10"/>
      <color theme="0"/>
      <name val="Century Gothic"/>
      <family val="2"/>
    </font>
    <font>
      <b/>
      <sz val="10"/>
      <name val="Century Gothic"/>
      <family val="2"/>
    </font>
    <font>
      <b/>
      <sz val="10"/>
      <color indexed="17"/>
      <name val="Century Gothic"/>
      <family val="2"/>
    </font>
    <font>
      <sz val="10"/>
      <color indexed="22"/>
      <name val="Century Gothic"/>
      <family val="2"/>
    </font>
    <font>
      <i/>
      <sz val="10"/>
      <name val="Century Gothic"/>
      <family val="2"/>
    </font>
    <font>
      <sz val="9"/>
      <name val="Century Gothic"/>
      <family val="2"/>
    </font>
    <font>
      <sz val="10"/>
      <color indexed="8"/>
      <name val="Century Gothic"/>
      <family val="2"/>
    </font>
    <font>
      <b/>
      <sz val="10"/>
      <color indexed="8"/>
      <name val="Century Gothic"/>
      <family val="2"/>
    </font>
    <font>
      <sz val="10"/>
      <color theme="0"/>
      <name val="Century Gothic"/>
      <family val="2"/>
    </font>
    <font>
      <sz val="11"/>
      <name val="Century Gothic"/>
      <family val="2"/>
    </font>
    <font>
      <b/>
      <sz val="10"/>
      <color theme="1"/>
      <name val="Century Gothic"/>
      <family val="2"/>
    </font>
    <font>
      <b/>
      <sz val="14"/>
      <name val="Century Gothic"/>
      <family val="2"/>
    </font>
    <font>
      <b/>
      <sz val="12"/>
      <name val="Century Gothic"/>
      <family val="2"/>
    </font>
    <font>
      <b/>
      <sz val="22"/>
      <color theme="1" tint="0.34998626667073579"/>
      <name val="MS PGothic"/>
      <family val="2"/>
      <charset val="128"/>
    </font>
    <font>
      <sz val="9"/>
      <name val="Calibri"/>
      <family val="3"/>
      <charset val="134"/>
      <scheme val="minor"/>
    </font>
    <font>
      <b/>
      <sz val="22"/>
      <color theme="1" tint="0.34998626667073579"/>
      <name val="Century Gothic"/>
      <family val="2"/>
    </font>
    <font>
      <b/>
      <sz val="22"/>
      <color theme="0" tint="-0.499984740745262"/>
      <name val="Century Gothic"/>
      <family val="2"/>
    </font>
    <font>
      <b/>
      <sz val="22"/>
      <color theme="1" tint="0.34998626667073579"/>
      <name val="Century Gothic"/>
      <family val="2"/>
      <charset val="128"/>
    </font>
    <font>
      <b/>
      <sz val="24"/>
      <color theme="1" tint="0.34998626667073579"/>
      <name val="Century Gothic"/>
      <family val="2"/>
      <charset val="128"/>
    </font>
    <font>
      <u/>
      <sz val="22"/>
      <color theme="0"/>
      <name val="Century Gothic Bold"/>
    </font>
  </fonts>
  <fills count="18">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0"/>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44" fontId="6" fillId="0" borderId="0" applyFont="0" applyFill="0" applyBorder="0" applyAlignment="0" applyProtection="0"/>
    <xf numFmtId="0" fontId="3" fillId="0" borderId="0" applyNumberFormat="0" applyFill="0" applyBorder="0" applyAlignment="0" applyProtection="0"/>
  </cellStyleXfs>
  <cellXfs count="151">
    <xf numFmtId="0" fontId="0" fillId="0" borderId="0" xfId="0"/>
    <xf numFmtId="0" fontId="5" fillId="0" borderId="0" xfId="3"/>
    <xf numFmtId="0" fontId="1" fillId="0" borderId="1" xfId="3" applyFont="1" applyBorder="1" applyAlignment="1">
      <alignment horizontal="left" vertical="center" wrapText="1" indent="2"/>
    </xf>
    <xf numFmtId="0" fontId="12" fillId="0" borderId="8" xfId="0" applyFont="1" applyBorder="1" applyAlignment="1">
      <alignment horizontal="left" vertical="center" indent="1"/>
    </xf>
    <xf numFmtId="0" fontId="17" fillId="16" borderId="0" xfId="0" applyFont="1" applyFill="1" applyAlignment="1">
      <alignment wrapText="1"/>
    </xf>
    <xf numFmtId="0" fontId="19" fillId="0" borderId="0" xfId="0" applyFont="1"/>
    <xf numFmtId="0" fontId="17" fillId="0" borderId="0" xfId="0" applyFont="1" applyAlignment="1">
      <alignment wrapText="1"/>
    </xf>
    <xf numFmtId="0" fontId="20" fillId="0" borderId="0" xfId="0" applyFont="1" applyAlignment="1">
      <alignment vertical="center"/>
    </xf>
    <xf numFmtId="0" fontId="21" fillId="3" borderId="10" xfId="0" applyFont="1" applyFill="1" applyBorder="1" applyAlignment="1">
      <alignment horizontal="left" vertical="center" indent="1"/>
    </xf>
    <xf numFmtId="0" fontId="22" fillId="3" borderId="11" xfId="0" applyFont="1" applyFill="1" applyBorder="1" applyAlignment="1">
      <alignment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167" fontId="22" fillId="3" borderId="2" xfId="0" applyNumberFormat="1" applyFont="1" applyFill="1" applyBorder="1" applyAlignment="1">
      <alignment horizontal="right" vertical="center" indent="1"/>
    </xf>
    <xf numFmtId="14" fontId="20" fillId="0" borderId="0" xfId="0" applyNumberFormat="1" applyFont="1" applyAlignment="1">
      <alignment horizontal="left" vertical="center"/>
    </xf>
    <xf numFmtId="0" fontId="20" fillId="0" borderId="0" xfId="0" applyFont="1" applyAlignment="1" applyProtection="1">
      <alignment vertical="center"/>
      <protection locked="0"/>
    </xf>
    <xf numFmtId="0" fontId="22" fillId="7" borderId="10" xfId="0" applyFont="1" applyFill="1" applyBorder="1" applyAlignment="1">
      <alignment horizontal="left" vertical="center" indent="1"/>
    </xf>
    <xf numFmtId="0" fontId="22" fillId="7" borderId="11" xfId="0" applyFont="1" applyFill="1" applyBorder="1" applyAlignment="1">
      <alignment vertical="center"/>
    </xf>
    <xf numFmtId="165" fontId="20" fillId="0" borderId="4" xfId="0" applyNumberFormat="1" applyFont="1" applyBorder="1" applyAlignment="1" applyProtection="1">
      <alignment horizontal="center" vertical="center"/>
      <protection locked="0"/>
    </xf>
    <xf numFmtId="165" fontId="20" fillId="0" borderId="2" xfId="0" applyNumberFormat="1" applyFont="1" applyBorder="1" applyAlignment="1" applyProtection="1">
      <alignment horizontal="center" vertical="center"/>
      <protection locked="0"/>
    </xf>
    <xf numFmtId="0" fontId="23" fillId="12" borderId="6"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14" fontId="20" fillId="0" borderId="0" xfId="0" applyNumberFormat="1" applyFont="1" applyAlignment="1" applyProtection="1">
      <alignment horizontal="left" vertical="center"/>
      <protection locked="0"/>
    </xf>
    <xf numFmtId="0" fontId="23" fillId="0" borderId="10" xfId="0" applyFont="1" applyBorder="1" applyAlignment="1">
      <alignment horizontal="left" vertical="center" indent="1"/>
    </xf>
    <xf numFmtId="0" fontId="23" fillId="0" borderId="11" xfId="0" applyFont="1" applyBorder="1" applyAlignment="1">
      <alignment vertical="center"/>
    </xf>
    <xf numFmtId="164" fontId="23" fillId="2" borderId="6" xfId="0" applyNumberFormat="1" applyFont="1" applyFill="1" applyBorder="1" applyAlignment="1" applyProtection="1">
      <alignment vertical="center"/>
      <protection locked="0"/>
    </xf>
    <xf numFmtId="0" fontId="23" fillId="9" borderId="6" xfId="0" applyFont="1" applyFill="1" applyBorder="1" applyAlignment="1" applyProtection="1">
      <alignment horizontal="center" vertical="center"/>
      <protection locked="0"/>
    </xf>
    <xf numFmtId="0" fontId="23" fillId="0" borderId="8" xfId="0" applyFont="1" applyBorder="1" applyAlignment="1">
      <alignment horizontal="left" vertical="center" indent="1"/>
    </xf>
    <xf numFmtId="0" fontId="23" fillId="0" borderId="9" xfId="0" applyFont="1" applyBorder="1" applyAlignment="1">
      <alignment vertical="center"/>
    </xf>
    <xf numFmtId="0" fontId="23" fillId="10" borderId="6" xfId="0" applyFont="1" applyFill="1" applyBorder="1" applyAlignment="1" applyProtection="1">
      <alignment horizontal="center" vertical="center"/>
      <protection locked="0"/>
    </xf>
    <xf numFmtId="164" fontId="24" fillId="2" borderId="6" xfId="0" applyNumberFormat="1" applyFont="1" applyFill="1" applyBorder="1" applyAlignment="1" applyProtection="1">
      <alignment horizontal="center" vertical="center"/>
      <protection locked="0"/>
    </xf>
    <xf numFmtId="0" fontId="23" fillId="11" borderId="6" xfId="0" applyFont="1" applyFill="1" applyBorder="1" applyAlignment="1" applyProtection="1">
      <alignment horizontal="center" vertical="center"/>
      <protection locked="0"/>
    </xf>
    <xf numFmtId="164" fontId="23" fillId="2" borderId="6" xfId="0" applyNumberFormat="1" applyFont="1" applyFill="1" applyBorder="1" applyAlignment="1" applyProtection="1">
      <alignment horizontal="center" vertical="center"/>
      <protection locked="0"/>
    </xf>
    <xf numFmtId="0" fontId="23" fillId="13" borderId="6" xfId="0" applyFont="1" applyFill="1" applyBorder="1" applyAlignment="1" applyProtection="1">
      <alignment horizontal="center" vertical="center"/>
      <protection locked="0"/>
    </xf>
    <xf numFmtId="164" fontId="23" fillId="13" borderId="6" xfId="0" applyNumberFormat="1"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8" borderId="6" xfId="0" applyFont="1" applyFill="1" applyBorder="1" applyAlignment="1" applyProtection="1">
      <alignment horizontal="center" vertical="center"/>
      <protection locked="0"/>
    </xf>
    <xf numFmtId="14" fontId="25" fillId="0" borderId="0" xfId="0" applyNumberFormat="1" applyFont="1" applyAlignment="1" applyProtection="1">
      <alignment horizontal="left" vertical="center"/>
      <protection locked="0"/>
    </xf>
    <xf numFmtId="0" fontId="20" fillId="2" borderId="6" xfId="0" applyFont="1" applyFill="1" applyBorder="1" applyAlignment="1" applyProtection="1">
      <alignment vertical="center"/>
      <protection locked="0"/>
    </xf>
    <xf numFmtId="165" fontId="26" fillId="0" borderId="4" xfId="0" applyNumberFormat="1" applyFont="1" applyBorder="1" applyAlignment="1">
      <alignment horizontal="center" vertical="center"/>
    </xf>
    <xf numFmtId="165" fontId="20" fillId="0" borderId="2" xfId="0" applyNumberFormat="1" applyFont="1" applyBorder="1" applyAlignment="1">
      <alignment horizontal="center" vertical="center"/>
    </xf>
    <xf numFmtId="14" fontId="23" fillId="2" borderId="6" xfId="0" applyNumberFormat="1" applyFont="1" applyFill="1" applyBorder="1" applyAlignment="1">
      <alignment horizontal="right" vertical="center"/>
    </xf>
    <xf numFmtId="14" fontId="25" fillId="2" borderId="6" xfId="0" applyNumberFormat="1" applyFont="1" applyFill="1" applyBorder="1" applyAlignment="1">
      <alignment horizontal="left" vertical="center"/>
    </xf>
    <xf numFmtId="0" fontId="20" fillId="2" borderId="6" xfId="0" applyFont="1" applyFill="1" applyBorder="1" applyAlignment="1">
      <alignment vertical="center"/>
    </xf>
    <xf numFmtId="0" fontId="27" fillId="0" borderId="0" xfId="0" applyFont="1" applyAlignment="1">
      <alignment horizontal="right" vertical="center"/>
    </xf>
    <xf numFmtId="0" fontId="23" fillId="0" borderId="0" xfId="0" applyFont="1" applyAlignment="1">
      <alignment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3" fillId="0" borderId="0" xfId="0" applyFont="1" applyAlignment="1">
      <alignment horizontal="center" vertical="center"/>
    </xf>
    <xf numFmtId="0" fontId="23" fillId="0" borderId="0" xfId="0" applyFont="1"/>
    <xf numFmtId="0" fontId="22" fillId="7" borderId="10" xfId="0" applyFont="1" applyFill="1" applyBorder="1" applyAlignment="1">
      <alignment horizontal="left" wrapText="1" indent="1"/>
    </xf>
    <xf numFmtId="0" fontId="22" fillId="7" borderId="10" xfId="0" applyFont="1" applyFill="1" applyBorder="1" applyAlignment="1">
      <alignment horizontal="center" wrapText="1"/>
    </xf>
    <xf numFmtId="0" fontId="22" fillId="7" borderId="31" xfId="0" applyFont="1" applyFill="1" applyBorder="1" applyAlignment="1">
      <alignment horizontal="center" wrapText="1"/>
    </xf>
    <xf numFmtId="0" fontId="22" fillId="7" borderId="11" xfId="0" applyFont="1" applyFill="1" applyBorder="1" applyAlignment="1">
      <alignment horizontal="center" wrapText="1"/>
    </xf>
    <xf numFmtId="0" fontId="22" fillId="7" borderId="10" xfId="0" applyFont="1" applyFill="1" applyBorder="1" applyAlignment="1">
      <alignment horizontal="center"/>
    </xf>
    <xf numFmtId="0" fontId="22" fillId="7" borderId="13" xfId="0" applyFont="1" applyFill="1" applyBorder="1" applyAlignment="1">
      <alignment horizontal="center"/>
    </xf>
    <xf numFmtId="0" fontId="22" fillId="7" borderId="22" xfId="0" applyFont="1" applyFill="1" applyBorder="1" applyAlignment="1">
      <alignment horizontal="center"/>
    </xf>
    <xf numFmtId="0" fontId="22" fillId="4" borderId="27" xfId="0" applyFont="1" applyFill="1" applyBorder="1" applyAlignment="1">
      <alignment horizontal="center" wrapText="1"/>
    </xf>
    <xf numFmtId="0" fontId="22" fillId="3" borderId="12" xfId="0" applyFont="1" applyFill="1" applyBorder="1" applyAlignment="1">
      <alignment horizontal="center" wrapText="1"/>
    </xf>
    <xf numFmtId="0" fontId="23" fillId="0" borderId="0" xfId="0" applyFont="1" applyAlignment="1">
      <alignment horizontal="center" wrapText="1"/>
    </xf>
    <xf numFmtId="0" fontId="22" fillId="7" borderId="14" xfId="0" applyFont="1" applyFill="1" applyBorder="1" applyAlignment="1">
      <alignment horizontal="left" vertical="top" wrapText="1" indent="1"/>
    </xf>
    <xf numFmtId="0" fontId="22" fillId="7" borderId="14" xfId="0" applyFont="1" applyFill="1" applyBorder="1" applyAlignment="1">
      <alignment horizontal="center" vertical="top" wrapText="1"/>
    </xf>
    <xf numFmtId="0" fontId="22" fillId="7" borderId="5" xfId="0" applyFont="1" applyFill="1" applyBorder="1" applyAlignment="1">
      <alignment horizontal="center" vertical="top" wrapText="1"/>
    </xf>
    <xf numFmtId="0" fontId="22" fillId="7" borderId="15" xfId="0" applyFont="1" applyFill="1" applyBorder="1" applyAlignment="1">
      <alignment horizontal="center" vertical="top"/>
    </xf>
    <xf numFmtId="3" fontId="22" fillId="7" borderId="14" xfId="0" applyNumberFormat="1" applyFont="1" applyFill="1" applyBorder="1" applyAlignment="1">
      <alignment horizontal="center" vertical="center"/>
    </xf>
    <xf numFmtId="3" fontId="22" fillId="7" borderId="7" xfId="0" applyNumberFormat="1" applyFont="1" applyFill="1" applyBorder="1" applyAlignment="1">
      <alignment horizontal="center" vertical="center"/>
    </xf>
    <xf numFmtId="3" fontId="22" fillId="7" borderId="23" xfId="0" applyNumberFormat="1" applyFont="1" applyFill="1" applyBorder="1" applyAlignment="1">
      <alignment horizontal="center" vertical="center"/>
    </xf>
    <xf numFmtId="0" fontId="22" fillId="4" borderId="28" xfId="0" applyFont="1" applyFill="1" applyBorder="1" applyAlignment="1">
      <alignment horizontal="center" vertical="top" wrapText="1"/>
    </xf>
    <xf numFmtId="0" fontId="22" fillId="3" borderId="3" xfId="0" applyFont="1" applyFill="1" applyBorder="1" applyAlignment="1">
      <alignment horizontal="center" vertical="top" wrapText="1"/>
    </xf>
    <xf numFmtId="0" fontId="23" fillId="0" borderId="0" xfId="0" applyFont="1" applyAlignment="1">
      <alignment horizontal="center" vertical="center" wrapText="1"/>
    </xf>
    <xf numFmtId="0" fontId="20" fillId="0" borderId="7" xfId="0" applyFont="1" applyBorder="1" applyAlignment="1" applyProtection="1">
      <alignment horizontal="left" vertical="center" wrapText="1" indent="1"/>
      <protection locked="0"/>
    </xf>
    <xf numFmtId="0" fontId="20" fillId="0" borderId="7" xfId="0" applyFont="1" applyBorder="1" applyAlignment="1" applyProtection="1">
      <alignment horizontal="center" vertical="center" wrapText="1"/>
      <protection locked="0"/>
    </xf>
    <xf numFmtId="44" fontId="20" fillId="0" borderId="7" xfId="4" applyFont="1" applyFill="1" applyBorder="1" applyAlignment="1" applyProtection="1">
      <alignment vertical="center" wrapText="1"/>
      <protection locked="0"/>
    </xf>
    <xf numFmtId="165" fontId="20" fillId="0" borderId="5" xfId="4" applyNumberFormat="1" applyFont="1" applyFill="1" applyBorder="1" applyAlignment="1" applyProtection="1">
      <alignment horizontal="center" vertical="center"/>
      <protection locked="0"/>
    </xf>
    <xf numFmtId="165" fontId="20" fillId="0" borderId="3" xfId="4" applyNumberFormat="1" applyFont="1" applyFill="1" applyBorder="1" applyAlignment="1" applyProtection="1">
      <alignment horizontal="center" vertical="center"/>
      <protection locked="0"/>
    </xf>
    <xf numFmtId="1" fontId="28" fillId="0" borderId="7" xfId="0" applyNumberFormat="1" applyFont="1" applyBorder="1" applyAlignment="1">
      <alignment horizontal="center" vertical="center"/>
    </xf>
    <xf numFmtId="1" fontId="28" fillId="0" borderId="23" xfId="0" applyNumberFormat="1" applyFont="1" applyBorder="1" applyAlignment="1">
      <alignment horizontal="center" vertical="center"/>
    </xf>
    <xf numFmtId="1" fontId="20" fillId="14" borderId="28" xfId="0" applyNumberFormat="1" applyFont="1" applyFill="1" applyBorder="1" applyAlignment="1">
      <alignment horizontal="center" vertical="center"/>
    </xf>
    <xf numFmtId="44" fontId="29" fillId="5" borderId="3" xfId="0" applyNumberFormat="1" applyFont="1" applyFill="1" applyBorder="1" applyAlignment="1">
      <alignment vertical="center"/>
    </xf>
    <xf numFmtId="0" fontId="28" fillId="0" borderId="0" xfId="0" applyFont="1" applyAlignment="1" applyProtection="1">
      <alignment vertical="center"/>
      <protection locked="0"/>
    </xf>
    <xf numFmtId="0" fontId="20" fillId="0" borderId="6" xfId="0" applyFont="1" applyBorder="1" applyAlignment="1" applyProtection="1">
      <alignment horizontal="left" vertical="center" wrapText="1" indent="1"/>
      <protection locked="0"/>
    </xf>
    <xf numFmtId="0" fontId="20" fillId="0" borderId="6" xfId="0" applyFont="1" applyBorder="1" applyAlignment="1" applyProtection="1">
      <alignment horizontal="center" vertical="center" wrapText="1"/>
      <protection locked="0"/>
    </xf>
    <xf numFmtId="44" fontId="20" fillId="0" borderId="6" xfId="4" applyFont="1" applyFill="1" applyBorder="1" applyAlignment="1" applyProtection="1">
      <alignment vertical="center" wrapText="1"/>
      <protection locked="0"/>
    </xf>
    <xf numFmtId="165" fontId="20" fillId="0" borderId="4" xfId="4" applyNumberFormat="1" applyFont="1" applyFill="1" applyBorder="1" applyAlignment="1" applyProtection="1">
      <alignment horizontal="center" vertical="center"/>
      <protection locked="0"/>
    </xf>
    <xf numFmtId="165" fontId="20" fillId="0" borderId="2" xfId="4" applyNumberFormat="1" applyFont="1" applyFill="1" applyBorder="1" applyAlignment="1" applyProtection="1">
      <alignment horizontal="center" vertical="center"/>
      <protection locked="0"/>
    </xf>
    <xf numFmtId="1" fontId="28" fillId="0" borderId="6" xfId="0" applyNumberFormat="1" applyFont="1" applyBorder="1" applyAlignment="1">
      <alignment horizontal="center" vertical="center"/>
    </xf>
    <xf numFmtId="1" fontId="28" fillId="0" borderId="24" xfId="0" applyNumberFormat="1" applyFont="1" applyBorder="1" applyAlignment="1">
      <alignment horizontal="center" vertical="center"/>
    </xf>
    <xf numFmtId="164" fontId="28" fillId="0" borderId="0" xfId="0" applyNumberFormat="1" applyFont="1" applyAlignment="1" applyProtection="1">
      <alignment vertical="center"/>
      <protection locked="0"/>
    </xf>
    <xf numFmtId="0" fontId="20" fillId="0" borderId="16" xfId="0" applyFont="1" applyBorder="1" applyAlignment="1" applyProtection="1">
      <alignment horizontal="left" vertical="center" wrapText="1" indent="1"/>
      <protection locked="0"/>
    </xf>
    <xf numFmtId="0" fontId="20" fillId="0" borderId="16" xfId="0" applyFont="1" applyBorder="1" applyAlignment="1" applyProtection="1">
      <alignment horizontal="center" vertical="center" wrapText="1"/>
      <protection locked="0"/>
    </xf>
    <xf numFmtId="44" fontId="20" fillId="0" borderId="16" xfId="4" applyFont="1" applyFill="1" applyBorder="1" applyAlignment="1" applyProtection="1">
      <alignment vertical="center" wrapText="1"/>
      <protection locked="0"/>
    </xf>
    <xf numFmtId="165" fontId="20" fillId="0" borderId="30" xfId="4" applyNumberFormat="1" applyFont="1" applyFill="1" applyBorder="1" applyAlignment="1" applyProtection="1">
      <alignment horizontal="center" vertical="center"/>
      <protection locked="0"/>
    </xf>
    <xf numFmtId="165" fontId="20" fillId="0" borderId="21" xfId="4" applyNumberFormat="1" applyFont="1" applyFill="1" applyBorder="1" applyAlignment="1" applyProtection="1">
      <alignment horizontal="center" vertical="center"/>
      <protection locked="0"/>
    </xf>
    <xf numFmtId="1" fontId="28" fillId="0" borderId="16" xfId="0" applyNumberFormat="1" applyFont="1" applyBorder="1" applyAlignment="1">
      <alignment horizontal="center" vertical="center"/>
    </xf>
    <xf numFmtId="1" fontId="28" fillId="0" borderId="25" xfId="0" applyNumberFormat="1" applyFont="1" applyBorder="1" applyAlignment="1">
      <alignment horizontal="center" vertical="center"/>
    </xf>
    <xf numFmtId="0" fontId="22" fillId="4" borderId="18" xfId="0" applyFont="1" applyFill="1" applyBorder="1" applyAlignment="1">
      <alignment vertical="center"/>
    </xf>
    <xf numFmtId="0" fontId="30" fillId="4" borderId="19" xfId="0" applyFont="1" applyFill="1" applyBorder="1" applyAlignment="1">
      <alignment vertical="center"/>
    </xf>
    <xf numFmtId="44" fontId="30" fillId="4" borderId="19" xfId="4" applyFont="1" applyFill="1" applyBorder="1" applyAlignment="1">
      <alignment vertical="center"/>
    </xf>
    <xf numFmtId="14" fontId="22" fillId="4" borderId="19" xfId="4" applyNumberFormat="1" applyFont="1" applyFill="1" applyBorder="1" applyAlignment="1">
      <alignment horizontal="right" vertical="center"/>
    </xf>
    <xf numFmtId="14" fontId="22" fillId="4" borderId="20" xfId="4" applyNumberFormat="1" applyFont="1" applyFill="1" applyBorder="1" applyAlignment="1">
      <alignment horizontal="right" vertical="center" indent="1"/>
    </xf>
    <xf numFmtId="3" fontId="28" fillId="14" borderId="20" xfId="0" applyNumberFormat="1" applyFont="1" applyFill="1" applyBorder="1" applyAlignment="1">
      <alignment horizontal="center" vertical="center"/>
    </xf>
    <xf numFmtId="3" fontId="28" fillId="14" borderId="17" xfId="0" applyNumberFormat="1" applyFont="1" applyFill="1" applyBorder="1" applyAlignment="1">
      <alignment horizontal="center" vertical="center"/>
    </xf>
    <xf numFmtId="3" fontId="28" fillId="14" borderId="26" xfId="0" applyNumberFormat="1" applyFont="1" applyFill="1" applyBorder="1" applyAlignment="1">
      <alignment horizontal="center" vertical="center"/>
    </xf>
    <xf numFmtId="3" fontId="28" fillId="15" borderId="29" xfId="0" applyNumberFormat="1" applyFont="1" applyFill="1" applyBorder="1" applyAlignment="1">
      <alignment horizontal="center" vertical="center"/>
    </xf>
    <xf numFmtId="44" fontId="29" fillId="6" borderId="20" xfId="0" applyNumberFormat="1" applyFont="1" applyFill="1" applyBorder="1" applyAlignment="1">
      <alignment vertical="center"/>
    </xf>
    <xf numFmtId="0" fontId="31" fillId="0" borderId="0" xfId="0" applyFont="1" applyAlignment="1">
      <alignment vertical="center"/>
    </xf>
    <xf numFmtId="0" fontId="32" fillId="0" borderId="0" xfId="0" applyFont="1" applyAlignment="1">
      <alignment horizontal="center" vertical="center"/>
    </xf>
    <xf numFmtId="3" fontId="29" fillId="14" borderId="20" xfId="0" applyNumberFormat="1" applyFont="1" applyFill="1" applyBorder="1" applyAlignment="1">
      <alignment horizontal="center" vertical="center"/>
    </xf>
    <xf numFmtId="0" fontId="20" fillId="0" borderId="0" xfId="0" applyFont="1" applyAlignment="1">
      <alignment horizontal="right" vertical="center"/>
    </xf>
    <xf numFmtId="0" fontId="22" fillId="7" borderId="8" xfId="0" applyFont="1" applyFill="1" applyBorder="1" applyAlignment="1">
      <alignment horizontal="left" vertical="center" indent="1"/>
    </xf>
    <xf numFmtId="0" fontId="22" fillId="7" borderId="9" xfId="0" applyFont="1" applyFill="1" applyBorder="1" applyAlignment="1">
      <alignment vertical="center"/>
    </xf>
    <xf numFmtId="0" fontId="22" fillId="7" borderId="9"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11"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13" xfId="0" applyFont="1" applyFill="1" applyBorder="1" applyAlignment="1">
      <alignment horizontal="center" vertical="center"/>
    </xf>
    <xf numFmtId="0" fontId="22" fillId="7" borderId="22" xfId="0" applyFont="1" applyFill="1" applyBorder="1" applyAlignment="1">
      <alignment horizontal="center" vertical="center"/>
    </xf>
    <xf numFmtId="0" fontId="22" fillId="3" borderId="12" xfId="0" applyFont="1" applyFill="1" applyBorder="1" applyAlignment="1">
      <alignment horizontal="center" vertical="center" wrapText="1"/>
    </xf>
    <xf numFmtId="165" fontId="20" fillId="0" borderId="9" xfId="4" applyNumberFormat="1" applyFont="1" applyFill="1" applyBorder="1" applyAlignment="1" applyProtection="1">
      <alignment horizontal="center" vertical="center"/>
      <protection locked="0"/>
    </xf>
    <xf numFmtId="166" fontId="28" fillId="0" borderId="3" xfId="0" applyNumberFormat="1" applyFont="1" applyBorder="1" applyAlignment="1">
      <alignment horizontal="center" vertical="center"/>
    </xf>
    <xf numFmtId="166" fontId="28" fillId="0" borderId="7" xfId="0" applyNumberFormat="1" applyFont="1" applyBorder="1" applyAlignment="1">
      <alignment horizontal="center" vertical="center"/>
    </xf>
    <xf numFmtId="166" fontId="28" fillId="0" borderId="23" xfId="0" applyNumberFormat="1" applyFont="1" applyBorder="1" applyAlignment="1">
      <alignment horizontal="center" vertical="center"/>
    </xf>
    <xf numFmtId="44" fontId="29" fillId="5" borderId="32" xfId="0" applyNumberFormat="1" applyFont="1" applyFill="1" applyBorder="1" applyAlignment="1">
      <alignment vertical="center"/>
    </xf>
    <xf numFmtId="166" fontId="28" fillId="0" borderId="2" xfId="0" applyNumberFormat="1" applyFont="1" applyBorder="1" applyAlignment="1">
      <alignment horizontal="center" vertical="center"/>
    </xf>
    <xf numFmtId="166" fontId="28" fillId="0" borderId="6" xfId="0" applyNumberFormat="1" applyFont="1" applyBorder="1" applyAlignment="1">
      <alignment horizontal="center" vertical="center"/>
    </xf>
    <xf numFmtId="166" fontId="28" fillId="0" borderId="24" xfId="0" applyNumberFormat="1" applyFont="1" applyBorder="1" applyAlignment="1">
      <alignment horizontal="center" vertical="center"/>
    </xf>
    <xf numFmtId="44" fontId="29" fillId="5" borderId="33" xfId="0" applyNumberFormat="1" applyFont="1" applyFill="1" applyBorder="1" applyAlignment="1">
      <alignment vertical="center"/>
    </xf>
    <xf numFmtId="166" fontId="28" fillId="0" borderId="21" xfId="0" applyNumberFormat="1" applyFont="1" applyBorder="1" applyAlignment="1">
      <alignment horizontal="center" vertical="center"/>
    </xf>
    <xf numFmtId="166" fontId="28" fillId="0" borderId="16" xfId="0" applyNumberFormat="1" applyFont="1" applyBorder="1" applyAlignment="1">
      <alignment horizontal="center" vertical="center"/>
    </xf>
    <xf numFmtId="166" fontId="28" fillId="0" borderId="25" xfId="0" applyNumberFormat="1" applyFont="1" applyBorder="1" applyAlignment="1">
      <alignment horizontal="center" vertical="center"/>
    </xf>
    <xf numFmtId="44" fontId="29" fillId="5" borderId="34" xfId="0" applyNumberFormat="1" applyFont="1" applyFill="1" applyBorder="1" applyAlignment="1">
      <alignment vertical="center"/>
    </xf>
    <xf numFmtId="0" fontId="22" fillId="4" borderId="35" xfId="0" applyFont="1" applyFill="1" applyBorder="1" applyAlignment="1">
      <alignment vertical="center"/>
    </xf>
    <xf numFmtId="0" fontId="30" fillId="4" borderId="36" xfId="0" applyFont="1" applyFill="1" applyBorder="1" applyAlignment="1">
      <alignment vertical="center"/>
    </xf>
    <xf numFmtId="44" fontId="30" fillId="4" borderId="36" xfId="4" applyFont="1" applyFill="1" applyBorder="1" applyAlignment="1">
      <alignment vertical="center"/>
    </xf>
    <xf numFmtId="14" fontId="22" fillId="4" borderId="36" xfId="4" applyNumberFormat="1" applyFont="1" applyFill="1" applyBorder="1" applyAlignment="1">
      <alignment horizontal="right" vertical="center"/>
    </xf>
    <xf numFmtId="14" fontId="22" fillId="4" borderId="37" xfId="4" applyNumberFormat="1" applyFont="1" applyFill="1" applyBorder="1" applyAlignment="1">
      <alignment horizontal="right" vertical="center" indent="1"/>
    </xf>
    <xf numFmtId="44" fontId="28" fillId="14" borderId="20" xfId="0" applyNumberFormat="1" applyFont="1" applyFill="1" applyBorder="1" applyAlignment="1">
      <alignment horizontal="center" vertical="center"/>
    </xf>
    <xf numFmtId="44" fontId="28" fillId="14" borderId="17" xfId="0" applyNumberFormat="1" applyFont="1" applyFill="1" applyBorder="1" applyAlignment="1">
      <alignment horizontal="center" vertical="center"/>
    </xf>
    <xf numFmtId="44" fontId="28" fillId="14" borderId="26" xfId="0" applyNumberFormat="1" applyFont="1" applyFill="1" applyBorder="1" applyAlignment="1">
      <alignment horizontal="center" vertical="center"/>
    </xf>
    <xf numFmtId="0" fontId="33" fillId="0" borderId="0" xfId="0" applyFont="1" applyAlignment="1">
      <alignment vertical="center"/>
    </xf>
    <xf numFmtId="0" fontId="21" fillId="7" borderId="6" xfId="0" applyFont="1" applyFill="1" applyBorder="1" applyAlignment="1">
      <alignment horizontal="right" vertical="center" wrapText="1" indent="1"/>
    </xf>
    <xf numFmtId="166" fontId="34" fillId="2" borderId="6" xfId="0" applyNumberFormat="1" applyFont="1" applyFill="1" applyBorder="1" applyAlignment="1">
      <alignment horizontal="left" vertical="center"/>
    </xf>
    <xf numFmtId="0" fontId="21" fillId="7" borderId="16" xfId="0" applyFont="1" applyFill="1" applyBorder="1" applyAlignment="1">
      <alignment horizontal="right" vertical="center" wrapText="1" indent="1"/>
    </xf>
    <xf numFmtId="166" fontId="34" fillId="2" borderId="16" xfId="0" applyNumberFormat="1" applyFont="1" applyFill="1" applyBorder="1" applyAlignment="1">
      <alignment horizontal="left" vertical="center"/>
    </xf>
    <xf numFmtId="0" fontId="21" fillId="3" borderId="17" xfId="0" applyFont="1" applyFill="1" applyBorder="1" applyAlignment="1">
      <alignment horizontal="right" vertical="center" wrapText="1" indent="1"/>
    </xf>
    <xf numFmtId="166" fontId="34" fillId="5" borderId="17" xfId="0" applyNumberFormat="1" applyFont="1" applyFill="1" applyBorder="1" applyAlignment="1">
      <alignment horizontal="left" vertical="center"/>
    </xf>
    <xf numFmtId="0" fontId="19" fillId="0" borderId="0" xfId="0" applyFont="1" applyAlignment="1">
      <alignment vertical="center"/>
    </xf>
    <xf numFmtId="0" fontId="38" fillId="0" borderId="0" xfId="0" applyFont="1" applyAlignment="1">
      <alignment vertical="center"/>
    </xf>
    <xf numFmtId="0" fontId="22" fillId="3" borderId="6" xfId="0" applyFont="1" applyFill="1" applyBorder="1" applyAlignment="1">
      <alignment horizontal="center" vertical="center"/>
    </xf>
    <xf numFmtId="0" fontId="39" fillId="16" borderId="0" xfId="0" applyFont="1" applyFill="1" applyAlignment="1">
      <alignment vertical="center"/>
    </xf>
    <xf numFmtId="0" fontId="40" fillId="16" borderId="0" xfId="0" applyFont="1" applyFill="1" applyAlignment="1">
      <alignment vertical="center"/>
    </xf>
    <xf numFmtId="0" fontId="41" fillId="17"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885&amp;utm_language=JP&amp;utm_source=template-excel&amp;utm_medium=content&amp;utm_campaign=ic-Project+Capacity+Planning-excel-77885-jp&amp;lpa=ic+Project+Capacity+Planning+excel+77885+jp"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88900</xdr:colOff>
      <xdr:row>0</xdr:row>
      <xdr:rowOff>38100</xdr:rowOff>
    </xdr:from>
    <xdr:to>
      <xdr:col>20</xdr:col>
      <xdr:colOff>317500</xdr:colOff>
      <xdr:row>0</xdr:row>
      <xdr:rowOff>527642</xdr:rowOff>
    </xdr:to>
    <xdr:pic>
      <xdr:nvPicPr>
        <xdr:cNvPr id="2" name="Picture 1">
          <a:hlinkClick xmlns:r="http://schemas.openxmlformats.org/officeDocument/2006/relationships" r:id="rId1"/>
          <a:extLst>
            <a:ext uri="{FF2B5EF4-FFF2-40B4-BE49-F238E27FC236}">
              <a16:creationId xmlns:a16="http://schemas.microsoft.com/office/drawing/2014/main" id="{DD1A1D99-B6A3-23A4-6D27-16A9F0B36A0B}"/>
            </a:ext>
          </a:extLst>
        </xdr:cNvPr>
        <xdr:cNvPicPr>
          <a:picLocks noChangeAspect="1"/>
        </xdr:cNvPicPr>
      </xdr:nvPicPr>
      <xdr:blipFill>
        <a:blip xmlns:r="http://schemas.openxmlformats.org/officeDocument/2006/relationships" r:embed="rId2"/>
        <a:stretch>
          <a:fillRect/>
        </a:stretch>
      </xdr:blipFill>
      <xdr:spPr>
        <a:xfrm>
          <a:off x="15176500" y="38100"/>
          <a:ext cx="2705100" cy="489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413F3180-1A5A-5A48-BE79-C590B613E71D}"/>
            </a:ext>
          </a:extLst>
        </xdr:cNvPr>
        <xdr:cNvSpPr>
          <a:spLocks noChangeShapeType="1"/>
        </xdr:cNvSpPr>
      </xdr:nvSpPr>
      <xdr:spPr bwMode="auto">
        <a:xfrm>
          <a:off x="32092900" y="285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p.smartsheet.com/try-it?trp=77885&amp;utm_language=JP&amp;utm_source=template-excel&amp;utm_medium=content&amp;utm_campaign=ic-Project+Capacity+Planning-excel-77885-jp&amp;lpa=ic+Project+Capacity+Planning+excel+77885+jp" TargetMode="External"/><Relationship Id="rId1"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W86"/>
  <sheetViews>
    <sheetView showGridLines="0" tabSelected="1" zoomScaleNormal="100" workbookViewId="0">
      <pane ySplit="1" topLeftCell="A2" activePane="bottomLeft" state="frozen"/>
      <selection pane="bottomLeft"/>
    </sheetView>
  </sheetViews>
  <sheetFormatPr baseColWidth="10" defaultColWidth="10.83203125" defaultRowHeight="16"/>
  <cols>
    <col min="1" max="1" width="3.5" style="145" customWidth="1"/>
    <col min="2" max="2" width="22.83203125" style="145" customWidth="1"/>
    <col min="3" max="3" width="15.83203125" style="145" customWidth="1"/>
    <col min="4" max="4" width="7.6640625" style="145" customWidth="1"/>
    <col min="5" max="5" width="11.5" style="145" customWidth="1"/>
    <col min="6" max="7" width="13.83203125" style="145" customWidth="1"/>
    <col min="8" max="8" width="11.5" style="145" bestFit="1" customWidth="1"/>
    <col min="9" max="30" width="10.83203125" style="145"/>
    <col min="31" max="32" width="15.83203125" style="145" customWidth="1"/>
    <col min="33" max="16384" width="10.83203125" style="145"/>
  </cols>
  <sheetData>
    <row r="1" spans="1:257" s="6" customFormat="1" ht="45" customHeight="1">
      <c r="A1" s="4"/>
      <c r="B1" s="149" t="s">
        <v>58</v>
      </c>
      <c r="C1" s="5"/>
      <c r="D1" s="5"/>
      <c r="E1" s="5"/>
      <c r="F1" s="5"/>
      <c r="G1" s="5"/>
      <c r="H1" s="5"/>
      <c r="I1" s="4"/>
      <c r="J1" s="5"/>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row>
    <row r="2" spans="1:257" s="7" customFormat="1" ht="25" customHeight="1">
      <c r="H2" s="7" t="s">
        <v>1</v>
      </c>
    </row>
    <row r="3" spans="1:257" s="7" customFormat="1" ht="25" customHeight="1">
      <c r="B3" s="8" t="s">
        <v>2</v>
      </c>
      <c r="C3" s="9"/>
      <c r="D3" s="9"/>
      <c r="E3" s="9"/>
      <c r="F3" s="10" t="s">
        <v>3</v>
      </c>
      <c r="G3" s="11" t="s">
        <v>4</v>
      </c>
      <c r="H3" s="12" t="str">
        <f>TEXT($F$4,"[$-411]MMM-YYYY")</f>
        <v>1-2027</v>
      </c>
      <c r="I3" s="12" t="str">
        <f>TEXT(EDATE($F$4,1),"[$-411]MMM-YYYY")</f>
        <v>2-2027</v>
      </c>
      <c r="J3" s="12" t="str">
        <f>TEXT(EDATE($F$4,2),"[$-411]MMM-YYYY")</f>
        <v>3-2027</v>
      </c>
      <c r="K3" s="12" t="str">
        <f>TEXT(EDATE($F$4,3),"[$-411]MMM-YYYY")</f>
        <v>4-2027</v>
      </c>
      <c r="L3" s="12" t="str">
        <f>TEXT(EDATE($F$4,4),"[$-411]MMM-YYYY")</f>
        <v>5-2027</v>
      </c>
      <c r="M3" s="12" t="str">
        <f>TEXT(EDATE($F$4,5),"[$-411]MMM-YYYY")</f>
        <v>6-2027</v>
      </c>
      <c r="N3" s="12" t="str">
        <f>TEXT(EDATE($F$4,6),"[$-411]MMM-YYYY")</f>
        <v>7-2027</v>
      </c>
      <c r="O3" s="12" t="str">
        <f>TEXT(EDATE($F$4,7),"[$-411]MMM-YYYY")</f>
        <v>8-2027</v>
      </c>
      <c r="P3" s="12" t="str">
        <f>TEXT(EDATE($F$4,8),"[$-411]MMM-YYYY")</f>
        <v>9-2027</v>
      </c>
      <c r="Q3" s="12" t="str">
        <f>TEXT(EDATE($F$4,9),"[$-411]MMM-YYYY")</f>
        <v>10-2027</v>
      </c>
      <c r="R3" s="12" t="str">
        <f>TEXT(EDATE($F$4,10),"[$-411]MMM-YYYY")</f>
        <v>11-2027</v>
      </c>
      <c r="S3" s="12" t="str">
        <f>TEXT(EDATE($F$4,11),"[$-411]MMM-YYYY")</f>
        <v>12-2027</v>
      </c>
      <c r="T3" s="12" t="str">
        <f>TEXT(EDATE($F$4,12),"[$-411]MMM-YYYY")</f>
        <v>1-2028</v>
      </c>
      <c r="U3" s="12" t="str">
        <f>TEXT(EDATE($F$4,13),"[$-411]MMM-YYYY")</f>
        <v>2-2028</v>
      </c>
      <c r="V3" s="12" t="str">
        <f>TEXT(EDATE($F$4,14),"[$-411]MMM-YYYY")</f>
        <v>3-2028</v>
      </c>
      <c r="W3" s="12" t="str">
        <f>TEXT(EDATE($F$4,15),"[$-411]MMM-YYYY")</f>
        <v>4-2028</v>
      </c>
      <c r="X3" s="12" t="str">
        <f>TEXT(EDATE($F$4,16),"[$-411]MMM-YYYY")</f>
        <v>5-2028</v>
      </c>
      <c r="Y3" s="12" t="str">
        <f>TEXT(EDATE($F$4,17),"[$-411]MMM-YYYY")</f>
        <v>6-2028</v>
      </c>
      <c r="Z3" s="12" t="str">
        <f>TEXT(EDATE($F$4,18),"[$-411]MMM-YYYY")</f>
        <v>7-2028</v>
      </c>
      <c r="AA3" s="12" t="str">
        <f>TEXT(EDATE($F$4,19),"[$-411]MMM-YYYY")</f>
        <v>8-2028</v>
      </c>
      <c r="AB3" s="12" t="str">
        <f>TEXT(EDATE($F$4,20),"[$-411]MMM-YYYY")</f>
        <v>9-2028</v>
      </c>
      <c r="AC3" s="12" t="str">
        <f>TEXT(EDATE($F$4,21),"[$-411]MMM-YYYY")</f>
        <v>10-2028</v>
      </c>
      <c r="AD3" s="12" t="str">
        <f>TEXT(EDATE($F$4,22),"[$-411]MMM-YYYY")</f>
        <v>11-2028</v>
      </c>
      <c r="AE3" s="13"/>
      <c r="AF3" s="13"/>
      <c r="AG3" s="13"/>
      <c r="AH3" s="13"/>
      <c r="AI3" s="13"/>
      <c r="AJ3" s="13"/>
      <c r="AK3" s="13"/>
      <c r="AL3" s="13"/>
      <c r="AM3" s="13"/>
      <c r="AN3" s="13"/>
      <c r="AO3" s="13"/>
    </row>
    <row r="4" spans="1:257" s="14" customFormat="1" ht="25" customHeight="1">
      <c r="B4" s="15" t="s">
        <v>5</v>
      </c>
      <c r="C4" s="16"/>
      <c r="D4" s="16"/>
      <c r="E4" s="16"/>
      <c r="F4" s="17">
        <v>46388</v>
      </c>
      <c r="G4" s="18"/>
      <c r="H4" s="19"/>
      <c r="I4" s="19"/>
      <c r="J4" s="19"/>
      <c r="K4" s="19"/>
      <c r="L4" s="20"/>
      <c r="M4" s="20"/>
      <c r="N4" s="20"/>
      <c r="O4" s="20"/>
      <c r="P4" s="20"/>
      <c r="Q4" s="20"/>
      <c r="R4" s="20"/>
      <c r="S4" s="20"/>
      <c r="T4" s="20"/>
      <c r="U4" s="20"/>
      <c r="V4" s="20"/>
      <c r="W4" s="20"/>
      <c r="X4" s="20"/>
      <c r="Y4" s="20"/>
      <c r="Z4" s="20"/>
      <c r="AA4" s="20"/>
      <c r="AB4" s="20"/>
      <c r="AC4" s="20"/>
      <c r="AD4" s="20"/>
      <c r="AE4" s="21"/>
      <c r="AF4" s="21"/>
      <c r="AG4" s="21"/>
      <c r="AH4" s="21"/>
      <c r="AI4" s="21"/>
      <c r="AJ4" s="21"/>
      <c r="AK4" s="21"/>
      <c r="AL4" s="21"/>
      <c r="AM4" s="21"/>
      <c r="AN4" s="21"/>
      <c r="AO4" s="21"/>
    </row>
    <row r="5" spans="1:257" s="14" customFormat="1" ht="25" customHeight="1">
      <c r="B5" s="22" t="s">
        <v>6</v>
      </c>
      <c r="C5" s="23"/>
      <c r="D5" s="23"/>
      <c r="E5" s="23"/>
      <c r="F5" s="17"/>
      <c r="G5" s="18"/>
      <c r="H5" s="24"/>
      <c r="I5" s="24"/>
      <c r="J5" s="25"/>
      <c r="K5" s="25"/>
      <c r="L5" s="25"/>
      <c r="M5" s="25"/>
      <c r="N5" s="20"/>
      <c r="O5" s="20"/>
      <c r="P5" s="20"/>
      <c r="Q5" s="20"/>
      <c r="R5" s="20"/>
      <c r="S5" s="20"/>
      <c r="T5" s="20"/>
      <c r="U5" s="20"/>
      <c r="V5" s="20"/>
      <c r="W5" s="20"/>
      <c r="X5" s="20"/>
      <c r="Y5" s="20"/>
      <c r="Z5" s="20"/>
      <c r="AA5" s="20"/>
      <c r="AB5" s="20"/>
      <c r="AC5" s="20"/>
      <c r="AD5" s="20"/>
      <c r="AE5" s="21"/>
      <c r="AF5" s="21"/>
      <c r="AG5" s="21"/>
      <c r="AH5" s="21"/>
      <c r="AI5" s="21"/>
      <c r="AJ5" s="21"/>
      <c r="AK5" s="21"/>
      <c r="AL5" s="21"/>
      <c r="AM5" s="21"/>
      <c r="AN5" s="21"/>
      <c r="AO5" s="21"/>
    </row>
    <row r="6" spans="1:257" s="14" customFormat="1" ht="25" customHeight="1">
      <c r="B6" s="26" t="s">
        <v>7</v>
      </c>
      <c r="C6" s="27"/>
      <c r="D6" s="27"/>
      <c r="E6" s="27"/>
      <c r="F6" s="17"/>
      <c r="G6" s="18"/>
      <c r="H6" s="24"/>
      <c r="I6" s="24"/>
      <c r="J6" s="20"/>
      <c r="K6" s="28"/>
      <c r="L6" s="28"/>
      <c r="M6" s="20"/>
      <c r="N6" s="20"/>
      <c r="O6" s="20"/>
      <c r="P6" s="20"/>
      <c r="Q6" s="20"/>
      <c r="R6" s="20"/>
      <c r="S6" s="20"/>
      <c r="T6" s="29"/>
      <c r="U6" s="20"/>
      <c r="V6" s="20"/>
      <c r="W6" s="20"/>
      <c r="X6" s="20"/>
      <c r="Y6" s="20"/>
      <c r="Z6" s="20"/>
      <c r="AA6" s="20"/>
      <c r="AB6" s="20"/>
      <c r="AC6" s="20"/>
      <c r="AD6" s="20"/>
      <c r="AE6" s="21"/>
      <c r="AF6" s="21"/>
      <c r="AG6" s="21"/>
      <c r="AH6" s="21"/>
      <c r="AI6" s="21"/>
      <c r="AJ6" s="21"/>
      <c r="AK6" s="21"/>
      <c r="AL6" s="21"/>
      <c r="AM6" s="21"/>
      <c r="AN6" s="21"/>
      <c r="AO6" s="21"/>
    </row>
    <row r="7" spans="1:257" s="14" customFormat="1" ht="25" customHeight="1">
      <c r="B7" s="22" t="s">
        <v>8</v>
      </c>
      <c r="C7" s="23"/>
      <c r="D7" s="23"/>
      <c r="E7" s="23"/>
      <c r="F7" s="17"/>
      <c r="G7" s="18"/>
      <c r="H7" s="24"/>
      <c r="I7" s="24"/>
      <c r="J7" s="20"/>
      <c r="K7" s="20"/>
      <c r="L7" s="20"/>
      <c r="M7" s="20"/>
      <c r="N7" s="30"/>
      <c r="O7" s="30"/>
      <c r="P7" s="20"/>
      <c r="Q7" s="20"/>
      <c r="R7" s="20"/>
      <c r="S7" s="20"/>
      <c r="T7" s="31"/>
      <c r="U7" s="20"/>
      <c r="V7" s="20"/>
      <c r="W7" s="20"/>
      <c r="X7" s="20"/>
      <c r="Y7" s="20"/>
      <c r="Z7" s="20"/>
      <c r="AA7" s="20"/>
      <c r="AB7" s="20"/>
      <c r="AC7" s="20"/>
      <c r="AD7" s="20"/>
      <c r="AE7" s="21"/>
      <c r="AF7" s="21"/>
      <c r="AG7" s="21"/>
      <c r="AH7" s="21"/>
      <c r="AI7" s="21"/>
      <c r="AJ7" s="21"/>
      <c r="AK7" s="21"/>
      <c r="AL7" s="21"/>
      <c r="AM7" s="21"/>
      <c r="AN7" s="21"/>
      <c r="AO7" s="21"/>
    </row>
    <row r="8" spans="1:257" s="14" customFormat="1" ht="25" customHeight="1">
      <c r="B8" s="26" t="s">
        <v>9</v>
      </c>
      <c r="C8" s="27"/>
      <c r="D8" s="27"/>
      <c r="E8" s="27"/>
      <c r="F8" s="17"/>
      <c r="G8" s="18"/>
      <c r="H8" s="24"/>
      <c r="I8" s="24"/>
      <c r="J8" s="20"/>
      <c r="K8" s="20"/>
      <c r="L8" s="20"/>
      <c r="M8" s="20"/>
      <c r="N8" s="20"/>
      <c r="O8" s="20"/>
      <c r="P8" s="32"/>
      <c r="Q8" s="32"/>
      <c r="R8" s="32"/>
      <c r="S8" s="32"/>
      <c r="T8" s="33"/>
      <c r="U8" s="32"/>
      <c r="V8" s="20"/>
      <c r="W8" s="20"/>
      <c r="X8" s="20"/>
      <c r="Y8" s="20"/>
      <c r="Z8" s="20"/>
      <c r="AA8" s="20"/>
      <c r="AB8" s="20"/>
      <c r="AC8" s="20"/>
      <c r="AD8" s="20"/>
      <c r="AE8" s="21"/>
      <c r="AF8" s="21"/>
      <c r="AG8" s="21"/>
      <c r="AH8" s="34"/>
      <c r="AI8" s="34"/>
      <c r="AJ8" s="21"/>
      <c r="AK8" s="21"/>
      <c r="AL8" s="21"/>
      <c r="AM8" s="21"/>
      <c r="AN8" s="21"/>
      <c r="AO8" s="21"/>
    </row>
    <row r="9" spans="1:257" s="14" customFormat="1" ht="25" customHeight="1">
      <c r="B9" s="22" t="s">
        <v>10</v>
      </c>
      <c r="C9" s="23"/>
      <c r="D9" s="23"/>
      <c r="E9" s="23"/>
      <c r="F9" s="17"/>
      <c r="G9" s="18"/>
      <c r="H9" s="24"/>
      <c r="I9" s="24"/>
      <c r="J9" s="20"/>
      <c r="K9" s="20"/>
      <c r="L9" s="20"/>
      <c r="M9" s="20"/>
      <c r="N9" s="20"/>
      <c r="O9" s="20"/>
      <c r="P9" s="20"/>
      <c r="Q9" s="20"/>
      <c r="R9" s="20"/>
      <c r="S9" s="20"/>
      <c r="T9" s="31"/>
      <c r="U9" s="20"/>
      <c r="V9" s="35"/>
      <c r="W9" s="20"/>
      <c r="X9" s="20"/>
      <c r="Y9" s="20"/>
      <c r="Z9" s="20"/>
      <c r="AA9" s="20"/>
      <c r="AB9" s="20"/>
      <c r="AC9" s="20"/>
      <c r="AD9" s="20"/>
      <c r="AE9" s="21"/>
      <c r="AF9" s="21"/>
      <c r="AG9" s="21"/>
      <c r="AH9" s="36"/>
      <c r="AI9" s="36"/>
      <c r="AJ9" s="21"/>
      <c r="AK9" s="21"/>
      <c r="AL9" s="21"/>
      <c r="AM9" s="21"/>
      <c r="AN9" s="21"/>
      <c r="AO9" s="21"/>
    </row>
    <row r="10" spans="1:257" s="14" customFormat="1" ht="25" customHeight="1">
      <c r="B10" s="26" t="s">
        <v>11</v>
      </c>
      <c r="C10" s="27"/>
      <c r="D10" s="27"/>
      <c r="E10" s="27"/>
      <c r="F10" s="17"/>
      <c r="G10" s="18"/>
      <c r="H10" s="24"/>
      <c r="I10" s="24"/>
      <c r="J10" s="20"/>
      <c r="K10" s="20"/>
      <c r="L10" s="20"/>
      <c r="M10" s="20"/>
      <c r="N10" s="20"/>
      <c r="O10" s="20"/>
      <c r="P10" s="20"/>
      <c r="Q10" s="20"/>
      <c r="R10" s="20"/>
      <c r="S10" s="20"/>
      <c r="T10" s="31"/>
      <c r="U10" s="37"/>
      <c r="V10" s="37"/>
      <c r="W10" s="20"/>
      <c r="X10" s="20"/>
      <c r="Y10" s="20"/>
      <c r="Z10" s="20"/>
      <c r="AA10" s="20"/>
      <c r="AB10" s="20"/>
      <c r="AC10" s="20"/>
      <c r="AD10" s="20"/>
      <c r="AE10" s="21"/>
      <c r="AF10" s="21"/>
      <c r="AG10" s="21"/>
      <c r="AH10" s="21"/>
      <c r="AI10" s="21"/>
      <c r="AJ10" s="21"/>
      <c r="AK10" s="21"/>
      <c r="AL10" s="21"/>
      <c r="AM10" s="21"/>
      <c r="AN10" s="21"/>
      <c r="AO10" s="21"/>
    </row>
    <row r="11" spans="1:257" s="7" customFormat="1" ht="25" customHeight="1">
      <c r="B11" s="26" t="s">
        <v>12</v>
      </c>
      <c r="C11" s="27"/>
      <c r="D11" s="27"/>
      <c r="E11" s="27"/>
      <c r="F11" s="38"/>
      <c r="G11" s="39">
        <v>47087</v>
      </c>
      <c r="H11" s="24"/>
      <c r="I11" s="24"/>
      <c r="J11" s="20"/>
      <c r="K11" s="20"/>
      <c r="L11" s="20"/>
      <c r="M11" s="20"/>
      <c r="N11" s="20"/>
      <c r="O11" s="20"/>
      <c r="P11" s="20"/>
      <c r="Q11" s="20"/>
      <c r="R11" s="40"/>
      <c r="S11" s="40"/>
      <c r="T11" s="41"/>
      <c r="U11" s="42"/>
      <c r="V11" s="42"/>
      <c r="W11" s="41"/>
      <c r="X11" s="40"/>
      <c r="Y11" s="40"/>
      <c r="Z11" s="40"/>
      <c r="AA11" s="40"/>
      <c r="AB11" s="40"/>
      <c r="AC11" s="40"/>
      <c r="AD11" s="40"/>
      <c r="AE11" s="13"/>
      <c r="AF11" s="13"/>
      <c r="AG11" s="13"/>
      <c r="AH11" s="13"/>
      <c r="AI11" s="13"/>
      <c r="AJ11" s="13"/>
      <c r="AK11" s="13"/>
      <c r="AL11" s="13"/>
      <c r="AM11" s="13"/>
      <c r="AN11" s="13"/>
      <c r="AO11" s="13"/>
    </row>
    <row r="12" spans="1:257" s="7" customFormat="1" ht="25" customHeight="1">
      <c r="H12" s="7" t="s">
        <v>13</v>
      </c>
      <c r="AF12" s="43" t="s">
        <v>14</v>
      </c>
    </row>
    <row r="13" spans="1:257" s="44" customFormat="1" ht="25" customHeight="1">
      <c r="B13" s="8" t="s">
        <v>15</v>
      </c>
      <c r="C13" s="9"/>
      <c r="D13" s="9"/>
      <c r="E13" s="9"/>
      <c r="F13" s="9"/>
      <c r="G13" s="9"/>
      <c r="H13" s="9"/>
      <c r="I13" s="9"/>
      <c r="J13" s="9"/>
      <c r="K13" s="9"/>
      <c r="L13" s="9"/>
      <c r="M13" s="9"/>
      <c r="N13" s="9"/>
      <c r="O13" s="9"/>
      <c r="P13" s="9"/>
      <c r="Q13" s="9"/>
      <c r="R13" s="9"/>
      <c r="S13" s="45"/>
      <c r="T13" s="45"/>
      <c r="U13" s="45"/>
      <c r="V13" s="45"/>
      <c r="W13" s="45"/>
      <c r="X13" s="45"/>
      <c r="Y13" s="45"/>
      <c r="Z13" s="45"/>
      <c r="AA13" s="45"/>
      <c r="AB13" s="45"/>
      <c r="AC13" s="45"/>
      <c r="AD13" s="45"/>
      <c r="AE13" s="45"/>
      <c r="AF13" s="46"/>
      <c r="AG13" s="47"/>
      <c r="AH13" s="47"/>
      <c r="AI13" s="47"/>
      <c r="AJ13" s="47"/>
      <c r="AK13" s="47"/>
      <c r="AL13" s="47"/>
      <c r="AM13" s="47"/>
      <c r="AN13" s="47"/>
      <c r="AO13" s="47"/>
    </row>
    <row r="14" spans="1:257" s="48" customFormat="1" ht="19" customHeight="1">
      <c r="B14" s="49"/>
      <c r="C14" s="49"/>
      <c r="D14" s="50"/>
      <c r="E14" s="50"/>
      <c r="F14" s="51" t="s">
        <v>16</v>
      </c>
      <c r="G14" s="52" t="s">
        <v>17</v>
      </c>
      <c r="H14" s="53" t="str">
        <f>TEXT($F$4,"[$-411]MMM-YYYY")</f>
        <v>1-2027</v>
      </c>
      <c r="I14" s="53" t="str">
        <f>TEXT(EDATE($F$4,1),"[$-411]MMM-YYYY")</f>
        <v>2-2027</v>
      </c>
      <c r="J14" s="54" t="str">
        <f>TEXT(EDATE($F$4,2),"[$-411]MMM-YYYY")</f>
        <v>3-2027</v>
      </c>
      <c r="K14" s="54" t="str">
        <f>TEXT(EDATE($F$4,3),"[$-411]MMM-YYYY")</f>
        <v>4-2027</v>
      </c>
      <c r="L14" s="54" t="str">
        <f>TEXT(EDATE($F$4,4),"[$-411]MMM-YYYY")</f>
        <v>5-2027</v>
      </c>
      <c r="M14" s="54" t="str">
        <f>TEXT(EDATE($F$4,5),"[$-411]MMM-YYYY")</f>
        <v>6-2027</v>
      </c>
      <c r="N14" s="54" t="str">
        <f>TEXT(EDATE($F$4,6),"[$-411]MMM-YYYY")</f>
        <v>7-2027</v>
      </c>
      <c r="O14" s="54" t="str">
        <f>TEXT(EDATE($F$4,7),"[$-411]MMM-YYYY")</f>
        <v>8-2027</v>
      </c>
      <c r="P14" s="54" t="str">
        <f>TEXT(EDATE($F$4,8),"[$-411]MMM-YYYY")</f>
        <v>9-2027</v>
      </c>
      <c r="Q14" s="54" t="str">
        <f>TEXT(EDATE($F$4,9),"[$-411]MMM-YYYY")</f>
        <v>10-2027</v>
      </c>
      <c r="R14" s="54" t="str">
        <f>TEXT(EDATE($F$4,10),"[$-411]MMM-YYYY")</f>
        <v>11-2027</v>
      </c>
      <c r="S14" s="54" t="str">
        <f>TEXT(EDATE($F$4,11),"[$-411]MMM-YYYY")</f>
        <v>12-2027</v>
      </c>
      <c r="T14" s="54" t="str">
        <f>TEXT(EDATE($F$4,12),"[$-411]MMM-YYYY")</f>
        <v>1-2028</v>
      </c>
      <c r="U14" s="54" t="str">
        <f>TEXT(EDATE($F$4,13),"[$-411]MMM-YYYY")</f>
        <v>2-2028</v>
      </c>
      <c r="V14" s="54" t="str">
        <f>TEXT(EDATE($F$4,14),"[$-411]MMM-YYYY")</f>
        <v>3-2028</v>
      </c>
      <c r="W14" s="54" t="str">
        <f>TEXT(EDATE($F$4,15),"[$-411]MMM-YYYY")</f>
        <v>4-2028</v>
      </c>
      <c r="X14" s="54" t="str">
        <f>TEXT(EDATE($F$4,16),"[$-411]MMM-YYYY")</f>
        <v>5-2028</v>
      </c>
      <c r="Y14" s="54" t="str">
        <f>TEXT(EDATE($F$4,17),"[$-411]MMM-YYYY")</f>
        <v>6-2028</v>
      </c>
      <c r="Z14" s="54" t="str">
        <f>TEXT(EDATE($F$4,18),"[$-411]MMM-YYYY")</f>
        <v>7-2028</v>
      </c>
      <c r="AA14" s="54" t="str">
        <f>TEXT(EDATE($F$4,19),"[$-411]MMM-YYYY")</f>
        <v>8-2028</v>
      </c>
      <c r="AB14" s="54" t="str">
        <f>TEXT(EDATE($F$4,20),"[$-411]MMM-YYYY")</f>
        <v>9-2028</v>
      </c>
      <c r="AC14" s="54" t="str">
        <f>TEXT(EDATE($F$4,21),"[$-411]MMM-YYYY")</f>
        <v>10-2028</v>
      </c>
      <c r="AD14" s="55" t="str">
        <f>TEXT(EDATE($F$4,22),"[$-411]MMM-YYYY")</f>
        <v>11-2028</v>
      </c>
      <c r="AE14" s="56" t="s">
        <v>18</v>
      </c>
      <c r="AF14" s="57" t="s">
        <v>19</v>
      </c>
      <c r="AG14" s="58"/>
      <c r="AH14" s="58"/>
      <c r="AI14" s="58"/>
      <c r="AJ14" s="58"/>
      <c r="AK14" s="58"/>
      <c r="AL14" s="58"/>
      <c r="AM14" s="58"/>
      <c r="AN14" s="58"/>
      <c r="AO14" s="58"/>
    </row>
    <row r="15" spans="1:257" s="44" customFormat="1" ht="25" customHeight="1">
      <c r="B15" s="59" t="s">
        <v>20</v>
      </c>
      <c r="C15" s="59" t="s">
        <v>21</v>
      </c>
      <c r="D15" s="60" t="s">
        <v>22</v>
      </c>
      <c r="E15" s="60" t="s">
        <v>23</v>
      </c>
      <c r="F15" s="61" t="s">
        <v>24</v>
      </c>
      <c r="G15" s="62" t="s">
        <v>25</v>
      </c>
      <c r="H15" s="63">
        <f>NETWORKDAYS($F$4,EOMONTH($F$4,0),)</f>
        <v>21</v>
      </c>
      <c r="I15" s="63">
        <f>NETWORKDAYS(EDATE($F$4,1),EOMONTH(EDATE($F$4,1),0),)</f>
        <v>20</v>
      </c>
      <c r="J15" s="64">
        <f>NETWORKDAYS(EDATE($F$4,2),EOMONTH(EDATE($F$4,2),0),)</f>
        <v>23</v>
      </c>
      <c r="K15" s="64">
        <f>NETWORKDAYS(EDATE($F$4,3),EOMONTH(EDATE($F$4,3),0),)</f>
        <v>22</v>
      </c>
      <c r="L15" s="64">
        <f>NETWORKDAYS(EDATE($F$4,4),EOMONTH(EDATE($F$4,4),0),)</f>
        <v>21</v>
      </c>
      <c r="M15" s="64">
        <f>NETWORKDAYS(EDATE($F$4,5),EOMONTH(EDATE($F$4,5),0),)</f>
        <v>22</v>
      </c>
      <c r="N15" s="64">
        <f>NETWORKDAYS(EDATE($F$4,6),EOMONTH(EDATE($F$4,6),0),)</f>
        <v>22</v>
      </c>
      <c r="O15" s="64">
        <f>NETWORKDAYS(EDATE($F$4,7),EOMONTH(EDATE($F$4,7),0),)</f>
        <v>22</v>
      </c>
      <c r="P15" s="64">
        <f>NETWORKDAYS(EDATE($F$4,8),EOMONTH(EDATE($F$4,8),0),)</f>
        <v>22</v>
      </c>
      <c r="Q15" s="64">
        <f>NETWORKDAYS(EDATE($F$4,9),EOMONTH(EDATE($F$4,9),0),)</f>
        <v>21</v>
      </c>
      <c r="R15" s="64">
        <f>NETWORKDAYS(EDATE($F$4,10),EOMONTH(EDATE($F$4,10),0),)</f>
        <v>22</v>
      </c>
      <c r="S15" s="64">
        <f>NETWORKDAYS(EDATE($F$4,11),EOMONTH(EDATE($F$4,11),0),)</f>
        <v>23</v>
      </c>
      <c r="T15" s="64">
        <f>NETWORKDAYS(EDATE($F$4,12),EOMONTH(EDATE($F$4,12),0),)</f>
        <v>21</v>
      </c>
      <c r="U15" s="64">
        <f>NETWORKDAYS(EDATE($F$4,13),EOMONTH(EDATE($F$4,13),0),)</f>
        <v>21</v>
      </c>
      <c r="V15" s="64">
        <f>NETWORKDAYS(EDATE($F$4,14),EOMONTH(EDATE($F$4,14),0),)</f>
        <v>23</v>
      </c>
      <c r="W15" s="64">
        <f>NETWORKDAYS(EDATE($F$4,15),EOMONTH(EDATE($F$4,15),0),)</f>
        <v>20</v>
      </c>
      <c r="X15" s="64">
        <f>NETWORKDAYS(EDATE($F$4,16),EOMONTH(EDATE($F$4,16),0),)</f>
        <v>23</v>
      </c>
      <c r="Y15" s="64">
        <f>NETWORKDAYS(EDATE($F$4,17),EOMONTH(EDATE($F$4,17),0),)</f>
        <v>22</v>
      </c>
      <c r="Z15" s="64">
        <f>NETWORKDAYS(EDATE($F$4,18),EOMONTH(EDATE($F$4,18),0),)</f>
        <v>21</v>
      </c>
      <c r="AA15" s="64">
        <f>NETWORKDAYS(EDATE($F$4,19),EOMONTH(EDATE($F$4,19),0),)</f>
        <v>23</v>
      </c>
      <c r="AB15" s="64">
        <f>NETWORKDAYS(EDATE($F$4,20),EOMONTH(EDATE($F$4,20),0),)</f>
        <v>21</v>
      </c>
      <c r="AC15" s="64">
        <f>NETWORKDAYS(EDATE($F$4,21),EOMONTH(EDATE($F$4,21),0),)</f>
        <v>22</v>
      </c>
      <c r="AD15" s="65">
        <f>NETWORKDAYS(EDATE($F$4,22),EOMONTH(EDATE($F$4,22),0),)</f>
        <v>22</v>
      </c>
      <c r="AE15" s="66" t="s">
        <v>26</v>
      </c>
      <c r="AF15" s="67" t="s">
        <v>27</v>
      </c>
      <c r="AG15" s="68"/>
      <c r="AH15" s="68"/>
      <c r="AI15" s="68"/>
      <c r="AJ15" s="68"/>
      <c r="AK15" s="68"/>
      <c r="AL15" s="68"/>
      <c r="AM15" s="68"/>
      <c r="AN15" s="68"/>
      <c r="AO15" s="68"/>
    </row>
    <row r="16" spans="1:257" s="14" customFormat="1" ht="25" customHeight="1">
      <c r="B16" s="69" t="s">
        <v>28</v>
      </c>
      <c r="C16" s="69" t="s">
        <v>29</v>
      </c>
      <c r="D16" s="70">
        <v>5</v>
      </c>
      <c r="E16" s="71">
        <v>45</v>
      </c>
      <c r="F16" s="72">
        <v>46388</v>
      </c>
      <c r="G16" s="73">
        <v>46507</v>
      </c>
      <c r="H16" s="74">
        <v>21</v>
      </c>
      <c r="I16" s="74">
        <v>20</v>
      </c>
      <c r="J16" s="74">
        <v>23</v>
      </c>
      <c r="K16" s="74">
        <v>21</v>
      </c>
      <c r="L16" s="74"/>
      <c r="M16" s="74"/>
      <c r="N16" s="74"/>
      <c r="O16" s="74"/>
      <c r="P16" s="74"/>
      <c r="Q16" s="74"/>
      <c r="R16" s="74"/>
      <c r="S16" s="74"/>
      <c r="T16" s="74"/>
      <c r="U16" s="74"/>
      <c r="V16" s="74"/>
      <c r="W16" s="74"/>
      <c r="X16" s="74"/>
      <c r="Y16" s="74"/>
      <c r="Z16" s="74"/>
      <c r="AA16" s="74"/>
      <c r="AB16" s="74"/>
      <c r="AC16" s="74"/>
      <c r="AD16" s="75"/>
      <c r="AE16" s="76">
        <f>SUM(H16:AD16)*8</f>
        <v>680</v>
      </c>
      <c r="AF16" s="77">
        <f>AE16*E16*D16</f>
        <v>153000</v>
      </c>
      <c r="AG16" s="78"/>
      <c r="AH16" s="78"/>
      <c r="AI16" s="78"/>
      <c r="AJ16" s="78"/>
      <c r="AK16" s="78"/>
      <c r="AL16" s="78"/>
      <c r="AM16" s="78"/>
      <c r="AN16" s="78"/>
      <c r="AO16" s="78"/>
    </row>
    <row r="17" spans="2:41" s="14" customFormat="1" ht="25" customHeight="1">
      <c r="B17" s="79" t="s">
        <v>28</v>
      </c>
      <c r="C17" s="79" t="s">
        <v>30</v>
      </c>
      <c r="D17" s="80">
        <v>3</v>
      </c>
      <c r="E17" s="81">
        <v>30</v>
      </c>
      <c r="F17" s="82">
        <v>46508</v>
      </c>
      <c r="G17" s="83">
        <v>46675</v>
      </c>
      <c r="H17" s="84"/>
      <c r="I17" s="84"/>
      <c r="J17" s="84"/>
      <c r="K17" s="84"/>
      <c r="L17" s="84">
        <v>22</v>
      </c>
      <c r="M17" s="84">
        <v>22</v>
      </c>
      <c r="N17" s="84">
        <v>21</v>
      </c>
      <c r="O17" s="84">
        <v>23</v>
      </c>
      <c r="P17" s="84">
        <v>22</v>
      </c>
      <c r="Q17" s="84">
        <v>10</v>
      </c>
      <c r="R17" s="84"/>
      <c r="S17" s="84"/>
      <c r="T17" s="84"/>
      <c r="U17" s="84"/>
      <c r="V17" s="84"/>
      <c r="W17" s="84"/>
      <c r="X17" s="84"/>
      <c r="Y17" s="84"/>
      <c r="Z17" s="84"/>
      <c r="AA17" s="84"/>
      <c r="AB17" s="84"/>
      <c r="AC17" s="84"/>
      <c r="AD17" s="85"/>
      <c r="AE17" s="76">
        <f t="shared" ref="AE17:AE29" si="0">SUM(H17:AD17)*8</f>
        <v>960</v>
      </c>
      <c r="AF17" s="77">
        <f t="shared" ref="AF17:AF29" si="1">AE17*E17*D17</f>
        <v>86400</v>
      </c>
      <c r="AG17" s="86"/>
      <c r="AH17" s="78"/>
      <c r="AI17" s="78"/>
      <c r="AJ17" s="78"/>
      <c r="AK17" s="78"/>
      <c r="AL17" s="78"/>
      <c r="AM17" s="78"/>
      <c r="AN17" s="78"/>
      <c r="AO17" s="78"/>
    </row>
    <row r="18" spans="2:41" s="14" customFormat="1" ht="25" customHeight="1">
      <c r="B18" s="79" t="s">
        <v>31</v>
      </c>
      <c r="C18" s="79" t="s">
        <v>29</v>
      </c>
      <c r="D18" s="80"/>
      <c r="E18" s="81"/>
      <c r="F18" s="82"/>
      <c r="G18" s="83"/>
      <c r="H18" s="84"/>
      <c r="I18" s="84"/>
      <c r="J18" s="84"/>
      <c r="K18" s="84"/>
      <c r="L18" s="84"/>
      <c r="M18" s="84"/>
      <c r="N18" s="84"/>
      <c r="O18" s="84"/>
      <c r="P18" s="84"/>
      <c r="Q18" s="84"/>
      <c r="R18" s="84"/>
      <c r="S18" s="84"/>
      <c r="T18" s="84"/>
      <c r="U18" s="84"/>
      <c r="V18" s="84"/>
      <c r="W18" s="84"/>
      <c r="X18" s="84"/>
      <c r="Y18" s="84"/>
      <c r="Z18" s="84"/>
      <c r="AA18" s="84"/>
      <c r="AB18" s="84"/>
      <c r="AC18" s="84"/>
      <c r="AD18" s="85"/>
      <c r="AE18" s="76">
        <f t="shared" si="0"/>
        <v>0</v>
      </c>
      <c r="AF18" s="77">
        <f t="shared" si="1"/>
        <v>0</v>
      </c>
      <c r="AG18" s="78"/>
      <c r="AH18" s="78"/>
      <c r="AI18" s="78"/>
      <c r="AJ18" s="78"/>
      <c r="AK18" s="78"/>
      <c r="AL18" s="78"/>
      <c r="AM18" s="78"/>
      <c r="AN18" s="78"/>
      <c r="AO18" s="78"/>
    </row>
    <row r="19" spans="2:41" s="14" customFormat="1" ht="25" customHeight="1">
      <c r="B19" s="79" t="s">
        <v>31</v>
      </c>
      <c r="C19" s="79" t="s">
        <v>30</v>
      </c>
      <c r="D19" s="80"/>
      <c r="E19" s="81"/>
      <c r="F19" s="82"/>
      <c r="G19" s="83"/>
      <c r="H19" s="84"/>
      <c r="I19" s="84"/>
      <c r="J19" s="84"/>
      <c r="K19" s="84"/>
      <c r="L19" s="84"/>
      <c r="M19" s="84"/>
      <c r="N19" s="84"/>
      <c r="O19" s="84"/>
      <c r="P19" s="84"/>
      <c r="Q19" s="84"/>
      <c r="R19" s="84"/>
      <c r="S19" s="84"/>
      <c r="T19" s="84"/>
      <c r="U19" s="84"/>
      <c r="V19" s="84"/>
      <c r="W19" s="84"/>
      <c r="X19" s="84"/>
      <c r="Y19" s="84"/>
      <c r="Z19" s="84"/>
      <c r="AA19" s="84"/>
      <c r="AB19" s="84"/>
      <c r="AC19" s="84"/>
      <c r="AD19" s="85"/>
      <c r="AE19" s="76">
        <f t="shared" si="0"/>
        <v>0</v>
      </c>
      <c r="AF19" s="77">
        <f t="shared" si="1"/>
        <v>0</v>
      </c>
      <c r="AG19" s="78"/>
      <c r="AH19" s="78"/>
      <c r="AI19" s="78"/>
      <c r="AJ19" s="78"/>
      <c r="AK19" s="78"/>
      <c r="AL19" s="78"/>
      <c r="AM19" s="78"/>
      <c r="AN19" s="78"/>
      <c r="AO19" s="78"/>
    </row>
    <row r="20" spans="2:41" s="14" customFormat="1" ht="25" customHeight="1">
      <c r="B20" s="79" t="s">
        <v>31</v>
      </c>
      <c r="C20" s="79" t="s">
        <v>32</v>
      </c>
      <c r="D20" s="80"/>
      <c r="E20" s="81"/>
      <c r="F20" s="82"/>
      <c r="G20" s="83"/>
      <c r="H20" s="84"/>
      <c r="I20" s="84"/>
      <c r="J20" s="84"/>
      <c r="K20" s="84"/>
      <c r="L20" s="84"/>
      <c r="M20" s="84"/>
      <c r="N20" s="84"/>
      <c r="O20" s="84"/>
      <c r="P20" s="84"/>
      <c r="Q20" s="84"/>
      <c r="R20" s="84"/>
      <c r="S20" s="84"/>
      <c r="T20" s="84"/>
      <c r="U20" s="84"/>
      <c r="V20" s="84"/>
      <c r="W20" s="84"/>
      <c r="X20" s="84"/>
      <c r="Y20" s="84"/>
      <c r="Z20" s="84"/>
      <c r="AA20" s="84"/>
      <c r="AB20" s="84"/>
      <c r="AC20" s="84"/>
      <c r="AD20" s="85"/>
      <c r="AE20" s="76">
        <f t="shared" si="0"/>
        <v>0</v>
      </c>
      <c r="AF20" s="77">
        <f t="shared" si="1"/>
        <v>0</v>
      </c>
      <c r="AG20" s="78"/>
      <c r="AH20" s="78"/>
      <c r="AI20" s="78"/>
      <c r="AJ20" s="78"/>
      <c r="AK20" s="78"/>
      <c r="AL20" s="78"/>
      <c r="AM20" s="78"/>
      <c r="AN20" s="78"/>
      <c r="AO20" s="78"/>
    </row>
    <row r="21" spans="2:41" s="14" customFormat="1" ht="25" customHeight="1">
      <c r="B21" s="79" t="s">
        <v>33</v>
      </c>
      <c r="C21" s="79" t="s">
        <v>29</v>
      </c>
      <c r="D21" s="80">
        <v>4</v>
      </c>
      <c r="E21" s="81">
        <v>25</v>
      </c>
      <c r="F21" s="82">
        <v>46508</v>
      </c>
      <c r="G21" s="83">
        <v>46538</v>
      </c>
      <c r="H21" s="84"/>
      <c r="I21" s="84"/>
      <c r="J21" s="84"/>
      <c r="K21" s="84"/>
      <c r="L21" s="84">
        <v>22</v>
      </c>
      <c r="M21" s="84"/>
      <c r="N21" s="84"/>
      <c r="O21" s="84"/>
      <c r="P21" s="84"/>
      <c r="Q21" s="84"/>
      <c r="R21" s="84"/>
      <c r="S21" s="84"/>
      <c r="T21" s="84"/>
      <c r="U21" s="84"/>
      <c r="V21" s="84"/>
      <c r="W21" s="84"/>
      <c r="X21" s="84"/>
      <c r="Y21" s="84"/>
      <c r="Z21" s="84"/>
      <c r="AA21" s="84"/>
      <c r="AB21" s="84"/>
      <c r="AC21" s="84"/>
      <c r="AD21" s="85"/>
      <c r="AE21" s="76">
        <f t="shared" si="0"/>
        <v>176</v>
      </c>
      <c r="AF21" s="77">
        <f t="shared" si="1"/>
        <v>17600</v>
      </c>
      <c r="AG21" s="78"/>
      <c r="AH21" s="78"/>
      <c r="AI21" s="78"/>
      <c r="AJ21" s="78"/>
      <c r="AK21" s="78"/>
      <c r="AL21" s="78"/>
      <c r="AM21" s="78"/>
      <c r="AN21" s="78"/>
      <c r="AO21" s="78"/>
    </row>
    <row r="22" spans="2:41" s="14" customFormat="1" ht="25" customHeight="1">
      <c r="B22" s="79"/>
      <c r="C22" s="79"/>
      <c r="D22" s="80"/>
      <c r="E22" s="81"/>
      <c r="F22" s="82"/>
      <c r="G22" s="83"/>
      <c r="H22" s="84"/>
      <c r="I22" s="84"/>
      <c r="J22" s="84"/>
      <c r="K22" s="84"/>
      <c r="L22" s="84"/>
      <c r="M22" s="84"/>
      <c r="N22" s="84"/>
      <c r="O22" s="84"/>
      <c r="P22" s="84"/>
      <c r="Q22" s="84"/>
      <c r="R22" s="84"/>
      <c r="S22" s="84"/>
      <c r="T22" s="84"/>
      <c r="U22" s="84"/>
      <c r="V22" s="84"/>
      <c r="W22" s="84"/>
      <c r="X22" s="84"/>
      <c r="Y22" s="84"/>
      <c r="Z22" s="84"/>
      <c r="AA22" s="84"/>
      <c r="AB22" s="84"/>
      <c r="AC22" s="84"/>
      <c r="AD22" s="85"/>
      <c r="AE22" s="76">
        <f t="shared" si="0"/>
        <v>0</v>
      </c>
      <c r="AF22" s="77">
        <f t="shared" si="1"/>
        <v>0</v>
      </c>
      <c r="AG22" s="78"/>
      <c r="AH22" s="78"/>
      <c r="AI22" s="78"/>
      <c r="AJ22" s="78"/>
      <c r="AK22" s="78"/>
      <c r="AL22" s="78"/>
      <c r="AM22" s="78"/>
      <c r="AN22" s="78"/>
      <c r="AO22" s="78"/>
    </row>
    <row r="23" spans="2:41" s="14" customFormat="1" ht="25" customHeight="1">
      <c r="B23" s="79"/>
      <c r="C23" s="79"/>
      <c r="D23" s="80"/>
      <c r="E23" s="81"/>
      <c r="F23" s="82"/>
      <c r="G23" s="83"/>
      <c r="H23" s="84"/>
      <c r="I23" s="84"/>
      <c r="J23" s="84"/>
      <c r="K23" s="84"/>
      <c r="L23" s="84"/>
      <c r="M23" s="84"/>
      <c r="N23" s="84"/>
      <c r="O23" s="84"/>
      <c r="P23" s="84"/>
      <c r="Q23" s="84"/>
      <c r="R23" s="84"/>
      <c r="S23" s="84"/>
      <c r="T23" s="84"/>
      <c r="U23" s="84"/>
      <c r="V23" s="84"/>
      <c r="W23" s="84"/>
      <c r="X23" s="84"/>
      <c r="Y23" s="84"/>
      <c r="Z23" s="84"/>
      <c r="AA23" s="84"/>
      <c r="AB23" s="84"/>
      <c r="AC23" s="84"/>
      <c r="AD23" s="85"/>
      <c r="AE23" s="76">
        <f t="shared" si="0"/>
        <v>0</v>
      </c>
      <c r="AF23" s="77">
        <f t="shared" si="1"/>
        <v>0</v>
      </c>
      <c r="AG23" s="78"/>
      <c r="AH23" s="78"/>
      <c r="AI23" s="78"/>
      <c r="AJ23" s="78"/>
      <c r="AK23" s="78"/>
      <c r="AL23" s="78"/>
      <c r="AM23" s="78"/>
      <c r="AN23" s="78"/>
      <c r="AO23" s="78"/>
    </row>
    <row r="24" spans="2:41" s="14" customFormat="1" ht="25" customHeight="1">
      <c r="B24" s="79"/>
      <c r="C24" s="79"/>
      <c r="D24" s="80"/>
      <c r="E24" s="81"/>
      <c r="F24" s="82"/>
      <c r="G24" s="83"/>
      <c r="H24" s="84"/>
      <c r="I24" s="84"/>
      <c r="J24" s="84"/>
      <c r="K24" s="84"/>
      <c r="L24" s="84"/>
      <c r="M24" s="84"/>
      <c r="N24" s="84"/>
      <c r="O24" s="84"/>
      <c r="P24" s="84"/>
      <c r="Q24" s="84"/>
      <c r="R24" s="84"/>
      <c r="S24" s="84"/>
      <c r="T24" s="84"/>
      <c r="U24" s="84"/>
      <c r="V24" s="84"/>
      <c r="W24" s="84"/>
      <c r="X24" s="84"/>
      <c r="Y24" s="84"/>
      <c r="Z24" s="84"/>
      <c r="AA24" s="84"/>
      <c r="AB24" s="84"/>
      <c r="AC24" s="84"/>
      <c r="AD24" s="85"/>
      <c r="AE24" s="76">
        <f t="shared" si="0"/>
        <v>0</v>
      </c>
      <c r="AF24" s="77">
        <f t="shared" si="1"/>
        <v>0</v>
      </c>
      <c r="AG24" s="78"/>
      <c r="AH24" s="78"/>
      <c r="AI24" s="78"/>
      <c r="AJ24" s="78"/>
      <c r="AK24" s="78"/>
      <c r="AL24" s="78"/>
      <c r="AM24" s="78"/>
      <c r="AN24" s="78"/>
      <c r="AO24" s="78"/>
    </row>
    <row r="25" spans="2:41" s="14" customFormat="1" ht="25" customHeight="1">
      <c r="B25" s="79"/>
      <c r="C25" s="79"/>
      <c r="D25" s="80"/>
      <c r="E25" s="81"/>
      <c r="F25" s="82"/>
      <c r="G25" s="83"/>
      <c r="H25" s="84"/>
      <c r="I25" s="84"/>
      <c r="J25" s="84"/>
      <c r="K25" s="84"/>
      <c r="L25" s="84"/>
      <c r="M25" s="84"/>
      <c r="N25" s="84"/>
      <c r="O25" s="84"/>
      <c r="P25" s="84"/>
      <c r="Q25" s="84"/>
      <c r="R25" s="84"/>
      <c r="S25" s="84"/>
      <c r="T25" s="84"/>
      <c r="U25" s="84"/>
      <c r="V25" s="84"/>
      <c r="W25" s="84"/>
      <c r="X25" s="84"/>
      <c r="Y25" s="84"/>
      <c r="Z25" s="84"/>
      <c r="AA25" s="84"/>
      <c r="AB25" s="84"/>
      <c r="AC25" s="84"/>
      <c r="AD25" s="85"/>
      <c r="AE25" s="76">
        <f t="shared" si="0"/>
        <v>0</v>
      </c>
      <c r="AF25" s="77">
        <f t="shared" si="1"/>
        <v>0</v>
      </c>
      <c r="AG25" s="78"/>
      <c r="AH25" s="78"/>
      <c r="AI25" s="78"/>
      <c r="AJ25" s="78"/>
      <c r="AK25" s="78"/>
      <c r="AL25" s="78"/>
      <c r="AM25" s="78"/>
      <c r="AN25" s="78"/>
      <c r="AO25" s="78"/>
    </row>
    <row r="26" spans="2:41" s="14" customFormat="1" ht="25" customHeight="1">
      <c r="B26" s="79"/>
      <c r="C26" s="79"/>
      <c r="D26" s="80"/>
      <c r="E26" s="81"/>
      <c r="F26" s="82"/>
      <c r="G26" s="83"/>
      <c r="H26" s="84"/>
      <c r="I26" s="84"/>
      <c r="J26" s="84"/>
      <c r="K26" s="84"/>
      <c r="L26" s="84"/>
      <c r="M26" s="84"/>
      <c r="N26" s="84"/>
      <c r="O26" s="84"/>
      <c r="P26" s="84"/>
      <c r="Q26" s="84"/>
      <c r="R26" s="84"/>
      <c r="S26" s="84"/>
      <c r="T26" s="84"/>
      <c r="U26" s="84"/>
      <c r="V26" s="84"/>
      <c r="W26" s="84"/>
      <c r="X26" s="84"/>
      <c r="Y26" s="84"/>
      <c r="Z26" s="84"/>
      <c r="AA26" s="84"/>
      <c r="AB26" s="84"/>
      <c r="AC26" s="84"/>
      <c r="AD26" s="85"/>
      <c r="AE26" s="76">
        <f t="shared" si="0"/>
        <v>0</v>
      </c>
      <c r="AF26" s="77">
        <f t="shared" si="1"/>
        <v>0</v>
      </c>
      <c r="AG26" s="78"/>
      <c r="AH26" s="78"/>
      <c r="AI26" s="78"/>
      <c r="AJ26" s="78"/>
      <c r="AK26" s="78"/>
      <c r="AL26" s="78"/>
      <c r="AM26" s="78"/>
      <c r="AN26" s="78"/>
      <c r="AO26" s="78"/>
    </row>
    <row r="27" spans="2:41" s="14" customFormat="1" ht="25" customHeight="1">
      <c r="B27" s="79"/>
      <c r="C27" s="79"/>
      <c r="D27" s="80"/>
      <c r="E27" s="81"/>
      <c r="F27" s="82"/>
      <c r="G27" s="83"/>
      <c r="H27" s="84"/>
      <c r="I27" s="84"/>
      <c r="J27" s="84"/>
      <c r="K27" s="84"/>
      <c r="L27" s="84"/>
      <c r="M27" s="84"/>
      <c r="N27" s="84"/>
      <c r="O27" s="84"/>
      <c r="P27" s="84"/>
      <c r="Q27" s="84"/>
      <c r="R27" s="84"/>
      <c r="S27" s="84"/>
      <c r="T27" s="84"/>
      <c r="U27" s="84"/>
      <c r="V27" s="84"/>
      <c r="W27" s="84"/>
      <c r="X27" s="84"/>
      <c r="Y27" s="84"/>
      <c r="Z27" s="84"/>
      <c r="AA27" s="84"/>
      <c r="AB27" s="84"/>
      <c r="AC27" s="84"/>
      <c r="AD27" s="85"/>
      <c r="AE27" s="76">
        <f t="shared" si="0"/>
        <v>0</v>
      </c>
      <c r="AF27" s="77">
        <f t="shared" si="1"/>
        <v>0</v>
      </c>
      <c r="AG27" s="78"/>
      <c r="AH27" s="78"/>
      <c r="AI27" s="78"/>
      <c r="AJ27" s="78"/>
      <c r="AK27" s="78"/>
      <c r="AL27" s="78"/>
      <c r="AM27" s="78"/>
      <c r="AN27" s="78"/>
      <c r="AO27" s="78"/>
    </row>
    <row r="28" spans="2:41" s="14" customFormat="1" ht="25" customHeight="1">
      <c r="B28" s="79"/>
      <c r="C28" s="79"/>
      <c r="D28" s="80"/>
      <c r="E28" s="81"/>
      <c r="F28" s="82"/>
      <c r="G28" s="83"/>
      <c r="H28" s="84"/>
      <c r="I28" s="84"/>
      <c r="J28" s="84"/>
      <c r="K28" s="84"/>
      <c r="L28" s="84"/>
      <c r="M28" s="84"/>
      <c r="N28" s="84"/>
      <c r="O28" s="84"/>
      <c r="P28" s="84"/>
      <c r="Q28" s="84"/>
      <c r="R28" s="84"/>
      <c r="S28" s="84"/>
      <c r="T28" s="84"/>
      <c r="U28" s="84"/>
      <c r="V28" s="84"/>
      <c r="W28" s="84"/>
      <c r="X28" s="84"/>
      <c r="Y28" s="84"/>
      <c r="Z28" s="84"/>
      <c r="AA28" s="84"/>
      <c r="AB28" s="84"/>
      <c r="AC28" s="84"/>
      <c r="AD28" s="85"/>
      <c r="AE28" s="76">
        <f t="shared" si="0"/>
        <v>0</v>
      </c>
      <c r="AF28" s="77">
        <f t="shared" si="1"/>
        <v>0</v>
      </c>
      <c r="AG28" s="78"/>
      <c r="AH28" s="78"/>
      <c r="AI28" s="78"/>
      <c r="AJ28" s="78"/>
      <c r="AK28" s="78"/>
      <c r="AL28" s="78"/>
      <c r="AM28" s="78"/>
      <c r="AN28" s="78"/>
      <c r="AO28" s="78"/>
    </row>
    <row r="29" spans="2:41" s="14" customFormat="1" ht="25" customHeight="1" thickBot="1">
      <c r="B29" s="87"/>
      <c r="C29" s="87"/>
      <c r="D29" s="88"/>
      <c r="E29" s="89"/>
      <c r="F29" s="90"/>
      <c r="G29" s="91"/>
      <c r="H29" s="92"/>
      <c r="I29" s="92"/>
      <c r="J29" s="92"/>
      <c r="K29" s="92"/>
      <c r="L29" s="92"/>
      <c r="M29" s="92"/>
      <c r="N29" s="92"/>
      <c r="O29" s="92"/>
      <c r="P29" s="92"/>
      <c r="Q29" s="92"/>
      <c r="R29" s="92"/>
      <c r="S29" s="92"/>
      <c r="T29" s="92"/>
      <c r="U29" s="92"/>
      <c r="V29" s="92"/>
      <c r="W29" s="92"/>
      <c r="X29" s="92"/>
      <c r="Y29" s="92"/>
      <c r="Z29" s="92"/>
      <c r="AA29" s="92"/>
      <c r="AB29" s="92"/>
      <c r="AC29" s="92"/>
      <c r="AD29" s="93"/>
      <c r="AE29" s="76">
        <f t="shared" si="0"/>
        <v>0</v>
      </c>
      <c r="AF29" s="77">
        <f t="shared" si="1"/>
        <v>0</v>
      </c>
      <c r="AG29" s="78"/>
      <c r="AH29" s="78"/>
      <c r="AI29" s="78"/>
      <c r="AJ29" s="78"/>
      <c r="AK29" s="78"/>
      <c r="AL29" s="78"/>
      <c r="AM29" s="78"/>
      <c r="AN29" s="78"/>
      <c r="AO29" s="78"/>
    </row>
    <row r="30" spans="2:41" s="7" customFormat="1" ht="30" customHeight="1" thickTop="1" thickBot="1">
      <c r="B30" s="94" t="s">
        <v>0</v>
      </c>
      <c r="C30" s="95"/>
      <c r="D30" s="95"/>
      <c r="E30" s="96"/>
      <c r="F30" s="97"/>
      <c r="G30" s="98" t="s">
        <v>34</v>
      </c>
      <c r="H30" s="99">
        <f t="shared" ref="H30:AF30" si="2">SUM(H16:H29)</f>
        <v>21</v>
      </c>
      <c r="I30" s="100">
        <f t="shared" si="2"/>
        <v>20</v>
      </c>
      <c r="J30" s="100">
        <f t="shared" si="2"/>
        <v>23</v>
      </c>
      <c r="K30" s="100">
        <f t="shared" si="2"/>
        <v>21</v>
      </c>
      <c r="L30" s="100">
        <f t="shared" si="2"/>
        <v>44</v>
      </c>
      <c r="M30" s="100">
        <f t="shared" si="2"/>
        <v>22</v>
      </c>
      <c r="N30" s="100">
        <f t="shared" si="2"/>
        <v>21</v>
      </c>
      <c r="O30" s="100">
        <f t="shared" si="2"/>
        <v>23</v>
      </c>
      <c r="P30" s="100">
        <f t="shared" si="2"/>
        <v>22</v>
      </c>
      <c r="Q30" s="100">
        <f t="shared" si="2"/>
        <v>10</v>
      </c>
      <c r="R30" s="100">
        <f t="shared" si="2"/>
        <v>0</v>
      </c>
      <c r="S30" s="100">
        <f t="shared" si="2"/>
        <v>0</v>
      </c>
      <c r="T30" s="100">
        <f t="shared" si="2"/>
        <v>0</v>
      </c>
      <c r="U30" s="100">
        <f t="shared" si="2"/>
        <v>0</v>
      </c>
      <c r="V30" s="100">
        <f t="shared" si="2"/>
        <v>0</v>
      </c>
      <c r="W30" s="100">
        <f t="shared" si="2"/>
        <v>0</v>
      </c>
      <c r="X30" s="100">
        <f t="shared" si="2"/>
        <v>0</v>
      </c>
      <c r="Y30" s="100">
        <f t="shared" si="2"/>
        <v>0</v>
      </c>
      <c r="Z30" s="100">
        <f t="shared" si="2"/>
        <v>0</v>
      </c>
      <c r="AA30" s="100">
        <f t="shared" si="2"/>
        <v>0</v>
      </c>
      <c r="AB30" s="100">
        <f t="shared" si="2"/>
        <v>0</v>
      </c>
      <c r="AC30" s="100">
        <f t="shared" si="2"/>
        <v>0</v>
      </c>
      <c r="AD30" s="101">
        <f t="shared" si="2"/>
        <v>0</v>
      </c>
      <c r="AE30" s="102">
        <f t="shared" si="2"/>
        <v>1816</v>
      </c>
      <c r="AF30" s="103">
        <f t="shared" si="2"/>
        <v>257000</v>
      </c>
    </row>
    <row r="31" spans="2:41" s="7" customFormat="1" ht="25" customHeight="1">
      <c r="H31" s="7" t="s">
        <v>13</v>
      </c>
      <c r="AF31" s="43" t="s">
        <v>14</v>
      </c>
    </row>
    <row r="32" spans="2:41" s="44" customFormat="1" ht="25" customHeight="1">
      <c r="B32" s="8" t="s">
        <v>35</v>
      </c>
      <c r="C32" s="9"/>
      <c r="D32" s="9"/>
      <c r="E32" s="9"/>
      <c r="F32" s="9"/>
      <c r="G32" s="9"/>
      <c r="H32" s="9"/>
      <c r="I32" s="9"/>
      <c r="J32" s="9"/>
      <c r="K32" s="9"/>
      <c r="L32" s="9"/>
      <c r="M32" s="9"/>
      <c r="N32" s="9"/>
      <c r="O32" s="9"/>
      <c r="P32" s="9"/>
      <c r="Q32" s="9"/>
      <c r="R32" s="9"/>
      <c r="S32" s="45"/>
      <c r="T32" s="45"/>
      <c r="U32" s="45"/>
      <c r="V32" s="45"/>
      <c r="W32" s="45"/>
      <c r="X32" s="45"/>
      <c r="Y32" s="45"/>
      <c r="Z32" s="45"/>
      <c r="AA32" s="45"/>
      <c r="AB32" s="45"/>
      <c r="AC32" s="45"/>
      <c r="AD32" s="45"/>
      <c r="AE32" s="45"/>
      <c r="AF32" s="46"/>
      <c r="AG32" s="47"/>
      <c r="AH32" s="47"/>
      <c r="AI32" s="47"/>
      <c r="AJ32" s="47"/>
      <c r="AK32" s="47"/>
      <c r="AL32" s="47"/>
      <c r="AM32" s="47"/>
      <c r="AN32" s="47"/>
      <c r="AO32" s="47"/>
    </row>
    <row r="33" spans="2:41" s="48" customFormat="1" ht="19" customHeight="1">
      <c r="B33" s="49"/>
      <c r="C33" s="49"/>
      <c r="D33" s="50"/>
      <c r="E33" s="50"/>
      <c r="F33" s="51" t="s">
        <v>16</v>
      </c>
      <c r="G33" s="52" t="s">
        <v>17</v>
      </c>
      <c r="H33" s="53" t="str">
        <f>TEXT($F$4,"[$-411]MMM-YYYY")</f>
        <v>1-2027</v>
      </c>
      <c r="I33" s="53" t="str">
        <f>TEXT(EDATE($F$4,1),"[$-411]MMM-YYYY")</f>
        <v>2-2027</v>
      </c>
      <c r="J33" s="54" t="str">
        <f>TEXT(EDATE($F$4,2),"[$-411]MMM-YYYY")</f>
        <v>3-2027</v>
      </c>
      <c r="K33" s="54" t="str">
        <f>TEXT(EDATE($F$4,3),"[$-411]MMM-YYYY")</f>
        <v>4-2027</v>
      </c>
      <c r="L33" s="54" t="str">
        <f>TEXT(EDATE($F$4,4),"[$-411]MMM-YYYY")</f>
        <v>5-2027</v>
      </c>
      <c r="M33" s="54" t="str">
        <f>TEXT(EDATE($F$4,5),"[$-411]MMM-YYYY")</f>
        <v>6-2027</v>
      </c>
      <c r="N33" s="54" t="str">
        <f>TEXT(EDATE($F$4,6),"[$-411]MMM-YYYY")</f>
        <v>7-2027</v>
      </c>
      <c r="O33" s="54" t="str">
        <f>TEXT(EDATE($F$4,7),"[$-411]MMM-YYYY")</f>
        <v>8-2027</v>
      </c>
      <c r="P33" s="54" t="str">
        <f>TEXT(EDATE($F$4,8),"[$-411]MMM-YYYY")</f>
        <v>9-2027</v>
      </c>
      <c r="Q33" s="54" t="str">
        <f>TEXT(EDATE($F$4,9),"[$-411]MMM-YYYY")</f>
        <v>10-2027</v>
      </c>
      <c r="R33" s="54" t="str">
        <f>TEXT(EDATE($F$4,10),"[$-411]MMM-YYYY")</f>
        <v>11-2027</v>
      </c>
      <c r="S33" s="54" t="str">
        <f>TEXT(EDATE($F$4,11),"[$-411]MMM-YYYY")</f>
        <v>12-2027</v>
      </c>
      <c r="T33" s="54" t="str">
        <f>TEXT(EDATE($F$4,12),"[$-411]MMM-YYYY")</f>
        <v>1-2028</v>
      </c>
      <c r="U33" s="54" t="str">
        <f>TEXT(EDATE($F$4,13),"[$-411]MMM-YYYY")</f>
        <v>2-2028</v>
      </c>
      <c r="V33" s="54" t="str">
        <f>TEXT(EDATE($F$4,14),"[$-411]MMM-YYYY")</f>
        <v>3-2028</v>
      </c>
      <c r="W33" s="54" t="str">
        <f>TEXT(EDATE($F$4,15),"[$-411]MMM-YYYY")</f>
        <v>4-2028</v>
      </c>
      <c r="X33" s="54" t="str">
        <f>TEXT(EDATE($F$4,16),"[$-411]MMM-YYYY")</f>
        <v>5-2028</v>
      </c>
      <c r="Y33" s="54" t="str">
        <f>TEXT(EDATE($F$4,17),"[$-411]MMM-YYYY")</f>
        <v>6-2028</v>
      </c>
      <c r="Z33" s="54" t="str">
        <f>TEXT(EDATE($F$4,18),"[$-411]MMM-YYYY")</f>
        <v>7-2028</v>
      </c>
      <c r="AA33" s="54" t="str">
        <f>TEXT(EDATE($F$4,19),"[$-411]MMM-YYYY")</f>
        <v>8-2028</v>
      </c>
      <c r="AB33" s="54" t="str">
        <f>TEXT(EDATE($F$4,20),"[$-411]MMM-YYYY")</f>
        <v>9-2028</v>
      </c>
      <c r="AC33" s="54" t="str">
        <f>TEXT(EDATE($F$4,21),"[$-411]MMM-YYYY")</f>
        <v>10-2028</v>
      </c>
      <c r="AD33" s="55" t="str">
        <f>TEXT(EDATE($F$4,22),"[$-411]MMM-YYYY")</f>
        <v>11-2028</v>
      </c>
      <c r="AE33" s="56" t="s">
        <v>18</v>
      </c>
      <c r="AF33" s="57" t="s">
        <v>19</v>
      </c>
      <c r="AG33" s="58"/>
      <c r="AH33" s="58"/>
      <c r="AI33" s="58"/>
      <c r="AJ33" s="58"/>
      <c r="AK33" s="58"/>
      <c r="AL33" s="58"/>
      <c r="AM33" s="58"/>
      <c r="AN33" s="58"/>
      <c r="AO33" s="58"/>
    </row>
    <row r="34" spans="2:41" s="44" customFormat="1" ht="25" customHeight="1">
      <c r="B34" s="59" t="s">
        <v>20</v>
      </c>
      <c r="C34" s="59" t="s">
        <v>21</v>
      </c>
      <c r="D34" s="60" t="s">
        <v>22</v>
      </c>
      <c r="E34" s="60" t="s">
        <v>23</v>
      </c>
      <c r="F34" s="61" t="s">
        <v>24</v>
      </c>
      <c r="G34" s="62" t="s">
        <v>25</v>
      </c>
      <c r="H34" s="63">
        <f>NETWORKDAYS($F$4,EOMONTH($F$4,0),)</f>
        <v>21</v>
      </c>
      <c r="I34" s="63">
        <f>NETWORKDAYS(EDATE($F$4,1),EOMONTH(EDATE($F$4,1),0),)</f>
        <v>20</v>
      </c>
      <c r="J34" s="64">
        <f>NETWORKDAYS(EDATE($F$4,2),EOMONTH(EDATE($F$4,2),0),)</f>
        <v>23</v>
      </c>
      <c r="K34" s="64">
        <f>NETWORKDAYS(EDATE($F$4,3),EOMONTH(EDATE($F$4,3),0),)</f>
        <v>22</v>
      </c>
      <c r="L34" s="64">
        <f>NETWORKDAYS(EDATE($F$4,4),EOMONTH(EDATE($F$4,4),0),)</f>
        <v>21</v>
      </c>
      <c r="M34" s="64">
        <f>NETWORKDAYS(EDATE($F$4,5),EOMONTH(EDATE($F$4,5),0),)</f>
        <v>22</v>
      </c>
      <c r="N34" s="64">
        <f>NETWORKDAYS(EDATE($F$4,6),EOMONTH(EDATE($F$4,6),0),)</f>
        <v>22</v>
      </c>
      <c r="O34" s="64">
        <f>NETWORKDAYS(EDATE($F$4,7),EOMONTH(EDATE($F$4,7),0),)</f>
        <v>22</v>
      </c>
      <c r="P34" s="64">
        <f>NETWORKDAYS(EDATE($F$4,8),EOMONTH(EDATE($F$4,8),0),)</f>
        <v>22</v>
      </c>
      <c r="Q34" s="64">
        <f>NETWORKDAYS(EDATE($F$4,9),EOMONTH(EDATE($F$4,9),0),)</f>
        <v>21</v>
      </c>
      <c r="R34" s="64">
        <f>NETWORKDAYS(EDATE($F$4,10),EOMONTH(EDATE($F$4,10),0),)</f>
        <v>22</v>
      </c>
      <c r="S34" s="64">
        <f>NETWORKDAYS(EDATE($F$4,11),EOMONTH(EDATE($F$4,11),0),)</f>
        <v>23</v>
      </c>
      <c r="T34" s="64">
        <f>NETWORKDAYS(EDATE($F$4,12),EOMONTH(EDATE($F$4,12),0),)</f>
        <v>21</v>
      </c>
      <c r="U34" s="64">
        <f>NETWORKDAYS(EDATE($F$4,13),EOMONTH(EDATE($F$4,13),0),)</f>
        <v>21</v>
      </c>
      <c r="V34" s="64">
        <f>NETWORKDAYS(EDATE($F$4,14),EOMONTH(EDATE($F$4,14),0),)</f>
        <v>23</v>
      </c>
      <c r="W34" s="64">
        <f>NETWORKDAYS(EDATE($F$4,15),EOMONTH(EDATE($F$4,15),0),)</f>
        <v>20</v>
      </c>
      <c r="X34" s="64">
        <f>NETWORKDAYS(EDATE($F$4,16),EOMONTH(EDATE($F$4,16),0),)</f>
        <v>23</v>
      </c>
      <c r="Y34" s="64">
        <f>NETWORKDAYS(EDATE($F$4,17),EOMONTH(EDATE($F$4,17),0),)</f>
        <v>22</v>
      </c>
      <c r="Z34" s="64">
        <f>NETWORKDAYS(EDATE($F$4,18),EOMONTH(EDATE($F$4,18),0),)</f>
        <v>21</v>
      </c>
      <c r="AA34" s="64">
        <f>NETWORKDAYS(EDATE($F$4,19),EOMONTH(EDATE($F$4,19),0),)</f>
        <v>23</v>
      </c>
      <c r="AB34" s="64">
        <f>NETWORKDAYS(EDATE($F$4,20),EOMONTH(EDATE($F$4,20),0),)</f>
        <v>21</v>
      </c>
      <c r="AC34" s="64">
        <f>NETWORKDAYS(EDATE($F$4,21),EOMONTH(EDATE($F$4,21),0),)</f>
        <v>22</v>
      </c>
      <c r="AD34" s="65">
        <f>NETWORKDAYS(EDATE($F$4,22),EOMONTH(EDATE($F$4,22),0),)</f>
        <v>22</v>
      </c>
      <c r="AE34" s="66" t="s">
        <v>26</v>
      </c>
      <c r="AF34" s="67" t="s">
        <v>27</v>
      </c>
      <c r="AG34" s="68"/>
      <c r="AH34" s="68"/>
      <c r="AI34" s="68"/>
      <c r="AJ34" s="68"/>
      <c r="AK34" s="68"/>
      <c r="AL34" s="68"/>
      <c r="AM34" s="68"/>
      <c r="AN34" s="68"/>
      <c r="AO34" s="68"/>
    </row>
    <row r="35" spans="2:41" s="14" customFormat="1" ht="25" customHeight="1">
      <c r="B35" s="69" t="s">
        <v>28</v>
      </c>
      <c r="C35" s="69" t="s">
        <v>29</v>
      </c>
      <c r="D35" s="70">
        <v>1</v>
      </c>
      <c r="E35" s="71">
        <v>50</v>
      </c>
      <c r="F35" s="72"/>
      <c r="G35" s="73"/>
      <c r="H35" s="74">
        <v>21</v>
      </c>
      <c r="I35" s="74"/>
      <c r="J35" s="74"/>
      <c r="K35" s="74"/>
      <c r="L35" s="74"/>
      <c r="M35" s="74"/>
      <c r="N35" s="74"/>
      <c r="O35" s="74"/>
      <c r="P35" s="74"/>
      <c r="Q35" s="74"/>
      <c r="R35" s="74"/>
      <c r="S35" s="74"/>
      <c r="T35" s="74"/>
      <c r="U35" s="74"/>
      <c r="V35" s="74"/>
      <c r="W35" s="74"/>
      <c r="X35" s="74"/>
      <c r="Y35" s="74"/>
      <c r="Z35" s="74"/>
      <c r="AA35" s="74"/>
      <c r="AB35" s="74"/>
      <c r="AC35" s="74"/>
      <c r="AD35" s="75"/>
      <c r="AE35" s="76">
        <f>SUM(H35:AD35)*8</f>
        <v>168</v>
      </c>
      <c r="AF35" s="77">
        <f>AE35*E35*D35</f>
        <v>8400</v>
      </c>
      <c r="AG35" s="78"/>
      <c r="AH35" s="78"/>
      <c r="AI35" s="78"/>
      <c r="AJ35" s="78"/>
      <c r="AK35" s="78"/>
      <c r="AL35" s="78"/>
      <c r="AM35" s="78"/>
      <c r="AN35" s="78"/>
      <c r="AO35" s="78"/>
    </row>
    <row r="36" spans="2:41" s="14" customFormat="1" ht="25" customHeight="1">
      <c r="B36" s="79"/>
      <c r="C36" s="79"/>
      <c r="D36" s="80"/>
      <c r="E36" s="81"/>
      <c r="F36" s="82"/>
      <c r="G36" s="83"/>
      <c r="H36" s="84"/>
      <c r="I36" s="84"/>
      <c r="J36" s="84"/>
      <c r="K36" s="84"/>
      <c r="L36" s="84"/>
      <c r="M36" s="84"/>
      <c r="N36" s="84"/>
      <c r="O36" s="84"/>
      <c r="P36" s="84"/>
      <c r="Q36" s="84"/>
      <c r="R36" s="84"/>
      <c r="S36" s="84"/>
      <c r="T36" s="84"/>
      <c r="U36" s="84"/>
      <c r="V36" s="84"/>
      <c r="W36" s="84"/>
      <c r="X36" s="84"/>
      <c r="Y36" s="84"/>
      <c r="Z36" s="84"/>
      <c r="AA36" s="84"/>
      <c r="AB36" s="84"/>
      <c r="AC36" s="84"/>
      <c r="AD36" s="85"/>
      <c r="AE36" s="76">
        <f t="shared" ref="AE36:AE42" si="3">SUM(H36:AD36)*8</f>
        <v>0</v>
      </c>
      <c r="AF36" s="77">
        <f t="shared" ref="AF36:AF42" si="4">AE36*E36*D36</f>
        <v>0</v>
      </c>
      <c r="AG36" s="86"/>
      <c r="AH36" s="78"/>
      <c r="AI36" s="78"/>
      <c r="AJ36" s="78"/>
      <c r="AK36" s="78"/>
      <c r="AL36" s="78"/>
      <c r="AM36" s="78"/>
      <c r="AN36" s="78"/>
      <c r="AO36" s="78"/>
    </row>
    <row r="37" spans="2:41" s="14" customFormat="1" ht="25" customHeight="1">
      <c r="B37" s="79"/>
      <c r="C37" s="79"/>
      <c r="D37" s="80"/>
      <c r="E37" s="81"/>
      <c r="F37" s="82"/>
      <c r="G37" s="83"/>
      <c r="H37" s="84"/>
      <c r="I37" s="84"/>
      <c r="J37" s="84"/>
      <c r="K37" s="84"/>
      <c r="L37" s="84"/>
      <c r="M37" s="84"/>
      <c r="N37" s="84"/>
      <c r="O37" s="84"/>
      <c r="P37" s="84"/>
      <c r="Q37" s="84"/>
      <c r="R37" s="84"/>
      <c r="S37" s="84"/>
      <c r="T37" s="84"/>
      <c r="U37" s="84"/>
      <c r="V37" s="84"/>
      <c r="W37" s="84"/>
      <c r="X37" s="84"/>
      <c r="Y37" s="84"/>
      <c r="Z37" s="84"/>
      <c r="AA37" s="84"/>
      <c r="AB37" s="84"/>
      <c r="AC37" s="84"/>
      <c r="AD37" s="85"/>
      <c r="AE37" s="76">
        <f t="shared" si="3"/>
        <v>0</v>
      </c>
      <c r="AF37" s="77">
        <f t="shared" si="4"/>
        <v>0</v>
      </c>
      <c r="AG37" s="78"/>
      <c r="AH37" s="78"/>
      <c r="AI37" s="78"/>
      <c r="AJ37" s="78"/>
      <c r="AK37" s="78"/>
      <c r="AL37" s="78"/>
      <c r="AM37" s="78"/>
      <c r="AN37" s="78"/>
      <c r="AO37" s="78"/>
    </row>
    <row r="38" spans="2:41" s="14" customFormat="1" ht="25" customHeight="1">
      <c r="B38" s="79"/>
      <c r="C38" s="79"/>
      <c r="D38" s="80"/>
      <c r="E38" s="81"/>
      <c r="F38" s="82"/>
      <c r="G38" s="83"/>
      <c r="H38" s="84"/>
      <c r="I38" s="84"/>
      <c r="J38" s="84"/>
      <c r="K38" s="84"/>
      <c r="L38" s="84"/>
      <c r="M38" s="84"/>
      <c r="N38" s="84"/>
      <c r="O38" s="84"/>
      <c r="P38" s="84"/>
      <c r="Q38" s="84"/>
      <c r="R38" s="84"/>
      <c r="S38" s="84"/>
      <c r="T38" s="84"/>
      <c r="U38" s="84"/>
      <c r="V38" s="84"/>
      <c r="W38" s="84"/>
      <c r="X38" s="84"/>
      <c r="Y38" s="84"/>
      <c r="Z38" s="84"/>
      <c r="AA38" s="84"/>
      <c r="AB38" s="84"/>
      <c r="AC38" s="84"/>
      <c r="AD38" s="85"/>
      <c r="AE38" s="76">
        <f t="shared" si="3"/>
        <v>0</v>
      </c>
      <c r="AF38" s="77">
        <f t="shared" si="4"/>
        <v>0</v>
      </c>
      <c r="AG38" s="78"/>
      <c r="AH38" s="78"/>
      <c r="AI38" s="78"/>
      <c r="AJ38" s="78"/>
      <c r="AK38" s="78"/>
      <c r="AL38" s="78"/>
      <c r="AM38" s="78"/>
      <c r="AN38" s="78"/>
      <c r="AO38" s="78"/>
    </row>
    <row r="39" spans="2:41" s="14" customFormat="1" ht="25" customHeight="1">
      <c r="B39" s="79"/>
      <c r="C39" s="79"/>
      <c r="D39" s="80"/>
      <c r="E39" s="81"/>
      <c r="F39" s="82"/>
      <c r="G39" s="83"/>
      <c r="H39" s="84"/>
      <c r="I39" s="84"/>
      <c r="J39" s="84"/>
      <c r="K39" s="84"/>
      <c r="L39" s="84"/>
      <c r="M39" s="84"/>
      <c r="N39" s="84"/>
      <c r="O39" s="84"/>
      <c r="P39" s="84"/>
      <c r="Q39" s="84"/>
      <c r="R39" s="84"/>
      <c r="S39" s="84"/>
      <c r="T39" s="84"/>
      <c r="U39" s="84"/>
      <c r="V39" s="84"/>
      <c r="W39" s="84"/>
      <c r="X39" s="84"/>
      <c r="Y39" s="84"/>
      <c r="Z39" s="84"/>
      <c r="AA39" s="84"/>
      <c r="AB39" s="84"/>
      <c r="AC39" s="84"/>
      <c r="AD39" s="85"/>
      <c r="AE39" s="76">
        <f t="shared" si="3"/>
        <v>0</v>
      </c>
      <c r="AF39" s="77">
        <f t="shared" si="4"/>
        <v>0</v>
      </c>
      <c r="AG39" s="78"/>
      <c r="AH39" s="78"/>
      <c r="AI39" s="78"/>
      <c r="AJ39" s="78"/>
      <c r="AK39" s="78"/>
      <c r="AL39" s="78"/>
      <c r="AM39" s="78"/>
      <c r="AN39" s="78"/>
      <c r="AO39" s="78"/>
    </row>
    <row r="40" spans="2:41" s="14" customFormat="1" ht="25" customHeight="1">
      <c r="B40" s="79"/>
      <c r="C40" s="79"/>
      <c r="D40" s="80"/>
      <c r="E40" s="81"/>
      <c r="F40" s="82"/>
      <c r="G40" s="83"/>
      <c r="H40" s="84"/>
      <c r="I40" s="84"/>
      <c r="J40" s="84"/>
      <c r="K40" s="84"/>
      <c r="L40" s="84"/>
      <c r="M40" s="84"/>
      <c r="N40" s="84"/>
      <c r="O40" s="84"/>
      <c r="P40" s="84"/>
      <c r="Q40" s="84"/>
      <c r="R40" s="84"/>
      <c r="S40" s="84"/>
      <c r="T40" s="84"/>
      <c r="U40" s="84"/>
      <c r="V40" s="84"/>
      <c r="W40" s="84"/>
      <c r="X40" s="84"/>
      <c r="Y40" s="84"/>
      <c r="Z40" s="84"/>
      <c r="AA40" s="84"/>
      <c r="AB40" s="84"/>
      <c r="AC40" s="84"/>
      <c r="AD40" s="85"/>
      <c r="AE40" s="76">
        <f t="shared" si="3"/>
        <v>0</v>
      </c>
      <c r="AF40" s="77">
        <f t="shared" si="4"/>
        <v>0</v>
      </c>
      <c r="AG40" s="78"/>
      <c r="AH40" s="78"/>
      <c r="AI40" s="78"/>
      <c r="AJ40" s="78"/>
      <c r="AK40" s="78"/>
      <c r="AL40" s="78"/>
      <c r="AM40" s="78"/>
      <c r="AN40" s="78"/>
      <c r="AO40" s="78"/>
    </row>
    <row r="41" spans="2:41" s="14" customFormat="1" ht="25" customHeight="1">
      <c r="B41" s="79"/>
      <c r="C41" s="79"/>
      <c r="D41" s="80"/>
      <c r="E41" s="81"/>
      <c r="F41" s="82"/>
      <c r="G41" s="83"/>
      <c r="H41" s="84"/>
      <c r="I41" s="84"/>
      <c r="J41" s="84"/>
      <c r="K41" s="84"/>
      <c r="L41" s="84"/>
      <c r="M41" s="84"/>
      <c r="N41" s="84"/>
      <c r="O41" s="84"/>
      <c r="P41" s="84"/>
      <c r="Q41" s="84"/>
      <c r="R41" s="84"/>
      <c r="S41" s="84"/>
      <c r="T41" s="84"/>
      <c r="U41" s="84"/>
      <c r="V41" s="84"/>
      <c r="W41" s="84"/>
      <c r="X41" s="84"/>
      <c r="Y41" s="84"/>
      <c r="Z41" s="84"/>
      <c r="AA41" s="84"/>
      <c r="AB41" s="84"/>
      <c r="AC41" s="84"/>
      <c r="AD41" s="85"/>
      <c r="AE41" s="76">
        <f t="shared" si="3"/>
        <v>0</v>
      </c>
      <c r="AF41" s="77">
        <f t="shared" si="4"/>
        <v>0</v>
      </c>
      <c r="AG41" s="78"/>
      <c r="AH41" s="78"/>
      <c r="AI41" s="78"/>
      <c r="AJ41" s="78"/>
      <c r="AK41" s="78"/>
      <c r="AL41" s="78"/>
      <c r="AM41" s="78"/>
      <c r="AN41" s="78"/>
      <c r="AO41" s="78"/>
    </row>
    <row r="42" spans="2:41" s="14" customFormat="1" ht="25" customHeight="1" thickBot="1">
      <c r="B42" s="87"/>
      <c r="C42" s="87"/>
      <c r="D42" s="88"/>
      <c r="E42" s="89"/>
      <c r="F42" s="90"/>
      <c r="G42" s="91"/>
      <c r="H42" s="92"/>
      <c r="I42" s="92"/>
      <c r="J42" s="92"/>
      <c r="K42" s="92"/>
      <c r="L42" s="92"/>
      <c r="M42" s="92"/>
      <c r="N42" s="92"/>
      <c r="O42" s="92"/>
      <c r="P42" s="92"/>
      <c r="Q42" s="92"/>
      <c r="R42" s="92"/>
      <c r="S42" s="92"/>
      <c r="T42" s="92"/>
      <c r="U42" s="92"/>
      <c r="V42" s="92"/>
      <c r="W42" s="92"/>
      <c r="X42" s="92"/>
      <c r="Y42" s="92"/>
      <c r="Z42" s="92"/>
      <c r="AA42" s="92"/>
      <c r="AB42" s="92"/>
      <c r="AC42" s="92"/>
      <c r="AD42" s="93"/>
      <c r="AE42" s="76">
        <f t="shared" si="3"/>
        <v>0</v>
      </c>
      <c r="AF42" s="77">
        <f t="shared" si="4"/>
        <v>0</v>
      </c>
      <c r="AG42" s="78"/>
      <c r="AH42" s="78"/>
      <c r="AI42" s="78"/>
      <c r="AJ42" s="78"/>
      <c r="AK42" s="78"/>
      <c r="AL42" s="78"/>
      <c r="AM42" s="78"/>
      <c r="AN42" s="78"/>
      <c r="AO42" s="78"/>
    </row>
    <row r="43" spans="2:41" s="7" customFormat="1" ht="30" customHeight="1" thickTop="1" thickBot="1">
      <c r="B43" s="94" t="s">
        <v>0</v>
      </c>
      <c r="C43" s="95"/>
      <c r="D43" s="95"/>
      <c r="E43" s="96"/>
      <c r="F43" s="97"/>
      <c r="G43" s="98" t="s">
        <v>34</v>
      </c>
      <c r="H43" s="99">
        <f t="shared" ref="H43:AF43" si="5">SUM(H35:H42)</f>
        <v>21</v>
      </c>
      <c r="I43" s="100">
        <f t="shared" si="5"/>
        <v>0</v>
      </c>
      <c r="J43" s="100">
        <f t="shared" si="5"/>
        <v>0</v>
      </c>
      <c r="K43" s="100">
        <f t="shared" si="5"/>
        <v>0</v>
      </c>
      <c r="L43" s="100">
        <f t="shared" si="5"/>
        <v>0</v>
      </c>
      <c r="M43" s="100">
        <f t="shared" si="5"/>
        <v>0</v>
      </c>
      <c r="N43" s="100">
        <f t="shared" si="5"/>
        <v>0</v>
      </c>
      <c r="O43" s="100">
        <f t="shared" si="5"/>
        <v>0</v>
      </c>
      <c r="P43" s="100">
        <f t="shared" si="5"/>
        <v>0</v>
      </c>
      <c r="Q43" s="100">
        <f t="shared" si="5"/>
        <v>0</v>
      </c>
      <c r="R43" s="100">
        <f t="shared" si="5"/>
        <v>0</v>
      </c>
      <c r="S43" s="100">
        <f t="shared" si="5"/>
        <v>0</v>
      </c>
      <c r="T43" s="100">
        <f t="shared" si="5"/>
        <v>0</v>
      </c>
      <c r="U43" s="100">
        <f t="shared" si="5"/>
        <v>0</v>
      </c>
      <c r="V43" s="100">
        <f t="shared" si="5"/>
        <v>0</v>
      </c>
      <c r="W43" s="100">
        <f t="shared" si="5"/>
        <v>0</v>
      </c>
      <c r="X43" s="100">
        <f t="shared" si="5"/>
        <v>0</v>
      </c>
      <c r="Y43" s="100">
        <f t="shared" si="5"/>
        <v>0</v>
      </c>
      <c r="Z43" s="100">
        <f t="shared" si="5"/>
        <v>0</v>
      </c>
      <c r="AA43" s="100">
        <f t="shared" si="5"/>
        <v>0</v>
      </c>
      <c r="AB43" s="100">
        <f t="shared" si="5"/>
        <v>0</v>
      </c>
      <c r="AC43" s="100">
        <f t="shared" si="5"/>
        <v>0</v>
      </c>
      <c r="AD43" s="101">
        <f t="shared" si="5"/>
        <v>0</v>
      </c>
      <c r="AE43" s="102">
        <f t="shared" si="5"/>
        <v>168</v>
      </c>
      <c r="AF43" s="103">
        <f t="shared" si="5"/>
        <v>8400</v>
      </c>
    </row>
    <row r="44" spans="2:41" s="7" customFormat="1" ht="25" customHeight="1" thickBot="1">
      <c r="H44" s="104"/>
      <c r="AE44" s="105" t="s">
        <v>36</v>
      </c>
      <c r="AF44" s="105" t="s">
        <v>37</v>
      </c>
    </row>
    <row r="45" spans="2:41" s="7" customFormat="1" ht="30" customHeight="1" thickTop="1" thickBot="1">
      <c r="E45" s="96"/>
      <c r="F45" s="97"/>
      <c r="G45" s="98" t="s">
        <v>38</v>
      </c>
      <c r="H45" s="106">
        <f>(H30+H43)*8</f>
        <v>336</v>
      </c>
      <c r="I45" s="106">
        <f t="shared" ref="I45:AD45" si="6">(I30+I43)*8</f>
        <v>160</v>
      </c>
      <c r="J45" s="106">
        <f t="shared" si="6"/>
        <v>184</v>
      </c>
      <c r="K45" s="106">
        <f t="shared" si="6"/>
        <v>168</v>
      </c>
      <c r="L45" s="106">
        <f t="shared" si="6"/>
        <v>352</v>
      </c>
      <c r="M45" s="106">
        <f t="shared" si="6"/>
        <v>176</v>
      </c>
      <c r="N45" s="106">
        <f t="shared" si="6"/>
        <v>168</v>
      </c>
      <c r="O45" s="106">
        <f t="shared" si="6"/>
        <v>184</v>
      </c>
      <c r="P45" s="106">
        <f t="shared" si="6"/>
        <v>176</v>
      </c>
      <c r="Q45" s="106">
        <f t="shared" si="6"/>
        <v>80</v>
      </c>
      <c r="R45" s="106">
        <f t="shared" si="6"/>
        <v>0</v>
      </c>
      <c r="S45" s="106">
        <f t="shared" si="6"/>
        <v>0</v>
      </c>
      <c r="T45" s="106">
        <f t="shared" si="6"/>
        <v>0</v>
      </c>
      <c r="U45" s="106">
        <f t="shared" si="6"/>
        <v>0</v>
      </c>
      <c r="V45" s="106">
        <f t="shared" si="6"/>
        <v>0</v>
      </c>
      <c r="W45" s="106">
        <f t="shared" si="6"/>
        <v>0</v>
      </c>
      <c r="X45" s="106">
        <f t="shared" si="6"/>
        <v>0</v>
      </c>
      <c r="Y45" s="106">
        <f t="shared" si="6"/>
        <v>0</v>
      </c>
      <c r="Z45" s="106">
        <f t="shared" si="6"/>
        <v>0</v>
      </c>
      <c r="AA45" s="106">
        <f t="shared" si="6"/>
        <v>0</v>
      </c>
      <c r="AB45" s="106">
        <f t="shared" si="6"/>
        <v>0</v>
      </c>
      <c r="AC45" s="106">
        <f t="shared" si="6"/>
        <v>0</v>
      </c>
      <c r="AD45" s="106">
        <f t="shared" si="6"/>
        <v>0</v>
      </c>
      <c r="AE45" s="102">
        <f>SUM(AE30,AE43)</f>
        <v>1984</v>
      </c>
      <c r="AF45" s="103">
        <f>SUM(AF30,AF43)</f>
        <v>265400</v>
      </c>
    </row>
    <row r="46" spans="2:41" s="7" customFormat="1" ht="25" customHeight="1">
      <c r="H46" s="7" t="s">
        <v>39</v>
      </c>
      <c r="AF46" s="107"/>
    </row>
    <row r="47" spans="2:41" s="44" customFormat="1" ht="25" customHeight="1">
      <c r="B47" s="8" t="s">
        <v>40</v>
      </c>
      <c r="C47" s="9"/>
      <c r="D47" s="9"/>
      <c r="E47" s="9"/>
      <c r="F47" s="9"/>
      <c r="G47" s="9"/>
      <c r="H47" s="9"/>
      <c r="I47" s="9"/>
      <c r="J47" s="9"/>
      <c r="K47" s="9"/>
      <c r="L47" s="9"/>
      <c r="M47" s="9"/>
      <c r="N47" s="9"/>
      <c r="O47" s="9"/>
      <c r="P47" s="9"/>
      <c r="Q47" s="9"/>
      <c r="R47" s="9"/>
      <c r="S47" s="45"/>
      <c r="T47" s="45"/>
      <c r="U47" s="45"/>
      <c r="V47" s="45"/>
      <c r="W47" s="45"/>
      <c r="X47" s="45"/>
      <c r="Y47" s="45"/>
      <c r="Z47" s="45"/>
      <c r="AA47" s="45"/>
      <c r="AB47" s="45"/>
      <c r="AC47" s="45"/>
      <c r="AD47" s="45"/>
      <c r="AE47" s="46"/>
      <c r="AF47" s="47"/>
      <c r="AG47" s="47"/>
      <c r="AH47" s="47"/>
      <c r="AI47" s="47"/>
      <c r="AJ47" s="47"/>
      <c r="AK47" s="47"/>
      <c r="AL47" s="47"/>
      <c r="AM47" s="47"/>
      <c r="AN47" s="47"/>
      <c r="AO47" s="47"/>
    </row>
    <row r="48" spans="2:41" s="44" customFormat="1" ht="25" customHeight="1">
      <c r="B48" s="108" t="s">
        <v>41</v>
      </c>
      <c r="C48" s="109"/>
      <c r="D48" s="109"/>
      <c r="E48" s="109"/>
      <c r="F48" s="110"/>
      <c r="G48" s="111"/>
      <c r="H48" s="112" t="str">
        <f>TEXT($F$4,"[$-411]MMM-YYYY")</f>
        <v>1-2027</v>
      </c>
      <c r="I48" s="113" t="str">
        <f>TEXT(EDATE($F$4,1),"[$-411]MMM-YYYY")</f>
        <v>2-2027</v>
      </c>
      <c r="J48" s="114" t="str">
        <f>TEXT(EDATE($F$4,2),"[$-411]MMM-YYYY")</f>
        <v>3-2027</v>
      </c>
      <c r="K48" s="114" t="str">
        <f>TEXT(EDATE($F$4,3),"[$-411]MMM-YYYY")</f>
        <v>4-2027</v>
      </c>
      <c r="L48" s="114" t="str">
        <f>TEXT(EDATE($F$4,4),"[$-411]MMM-YYYY")</f>
        <v>5-2027</v>
      </c>
      <c r="M48" s="114" t="str">
        <f>TEXT(EDATE($F$4,5),"[$-411]MMM-YYYY")</f>
        <v>6-2027</v>
      </c>
      <c r="N48" s="114" t="str">
        <f>TEXT(EDATE($F$4,6),"[$-411]MMM-YYYY")</f>
        <v>7-2027</v>
      </c>
      <c r="O48" s="114" t="str">
        <f>TEXT(EDATE($F$4,7),"[$-411]MMM-YYYY")</f>
        <v>8-2027</v>
      </c>
      <c r="P48" s="114" t="str">
        <f>TEXT(EDATE($F$4,8),"[$-411]MMM-YYYY")</f>
        <v>9-2027</v>
      </c>
      <c r="Q48" s="114" t="str">
        <f>TEXT(EDATE($F$4,9),"[$-411]MMM-YYYY")</f>
        <v>10-2027</v>
      </c>
      <c r="R48" s="114" t="str">
        <f>TEXT(EDATE($F$4,10),"[$-411]MMM-YYYY")</f>
        <v>11-2027</v>
      </c>
      <c r="S48" s="114" t="str">
        <f>TEXT(EDATE($F$4,11),"[$-411]MMM-YYYY")</f>
        <v>12-2027</v>
      </c>
      <c r="T48" s="114" t="str">
        <f>TEXT(EDATE($F$4,12),"[$-411]MMM-YYYY")</f>
        <v>1-2028</v>
      </c>
      <c r="U48" s="114" t="str">
        <f>TEXT(EDATE($F$4,13),"[$-411]MMM-YYYY")</f>
        <v>2-2028</v>
      </c>
      <c r="V48" s="114" t="str">
        <f>TEXT(EDATE($F$4,14),"[$-411]MMM-YYYY")</f>
        <v>3-2028</v>
      </c>
      <c r="W48" s="114" t="str">
        <f>TEXT(EDATE($F$4,15),"[$-411]MMM-YYYY")</f>
        <v>4-2028</v>
      </c>
      <c r="X48" s="114" t="str">
        <f>TEXT(EDATE($F$4,16),"[$-411]MMM-YYYY")</f>
        <v>5-2028</v>
      </c>
      <c r="Y48" s="114" t="str">
        <f>TEXT(EDATE($F$4,17),"[$-411]MMM-YYYY")</f>
        <v>6-2028</v>
      </c>
      <c r="Z48" s="114" t="str">
        <f>TEXT(EDATE($F$4,18),"[$-411]MMM-YYYY")</f>
        <v>7-2028</v>
      </c>
      <c r="AA48" s="114" t="str">
        <f>TEXT(EDATE($F$4,19),"[$-411]MMM-YYYY")</f>
        <v>8-2028</v>
      </c>
      <c r="AB48" s="114" t="str">
        <f>TEXT(EDATE($F$4,20),"[$-411]MMM-YYYY")</f>
        <v>9-2028</v>
      </c>
      <c r="AC48" s="114" t="str">
        <f>TEXT(EDATE($F$4,21),"[$-411]MMM-YYYY")</f>
        <v>10-2028</v>
      </c>
      <c r="AD48" s="115" t="str">
        <f>TEXT(EDATE($F$4,22),"[$-411]MMM-YYYY")</f>
        <v>11-2028</v>
      </c>
      <c r="AE48" s="116" t="s">
        <v>19</v>
      </c>
      <c r="AF48" s="68"/>
      <c r="AG48" s="68"/>
      <c r="AH48" s="68"/>
      <c r="AI48" s="68"/>
      <c r="AJ48" s="68"/>
      <c r="AK48" s="68"/>
      <c r="AL48" s="68"/>
      <c r="AM48" s="68"/>
      <c r="AN48" s="68"/>
      <c r="AO48" s="68"/>
    </row>
    <row r="49" spans="2:41" s="14" customFormat="1" ht="25" customHeight="1">
      <c r="B49" s="26" t="s">
        <v>42</v>
      </c>
      <c r="C49" s="27"/>
      <c r="D49" s="27"/>
      <c r="E49" s="27"/>
      <c r="F49" s="117"/>
      <c r="G49" s="83"/>
      <c r="H49" s="118">
        <v>18000</v>
      </c>
      <c r="I49" s="119"/>
      <c r="J49" s="119"/>
      <c r="K49" s="119"/>
      <c r="L49" s="119"/>
      <c r="M49" s="119"/>
      <c r="N49" s="119"/>
      <c r="O49" s="119"/>
      <c r="P49" s="119"/>
      <c r="Q49" s="119"/>
      <c r="R49" s="119"/>
      <c r="S49" s="119"/>
      <c r="T49" s="119"/>
      <c r="U49" s="119"/>
      <c r="V49" s="119"/>
      <c r="W49" s="119"/>
      <c r="X49" s="119"/>
      <c r="Y49" s="119"/>
      <c r="Z49" s="119"/>
      <c r="AA49" s="119"/>
      <c r="AB49" s="119"/>
      <c r="AC49" s="119"/>
      <c r="AD49" s="120"/>
      <c r="AE49" s="121">
        <f>SUM(H49:AD49)</f>
        <v>18000</v>
      </c>
      <c r="AF49" s="78"/>
      <c r="AG49" s="78"/>
      <c r="AH49" s="78"/>
      <c r="AI49" s="78"/>
      <c r="AJ49" s="78"/>
      <c r="AK49" s="78"/>
      <c r="AL49" s="78"/>
      <c r="AM49" s="78"/>
      <c r="AN49" s="78"/>
      <c r="AO49" s="78"/>
    </row>
    <row r="50" spans="2:41" s="14" customFormat="1" ht="25" customHeight="1">
      <c r="B50" s="26" t="s">
        <v>43</v>
      </c>
      <c r="C50" s="27"/>
      <c r="D50" s="27"/>
      <c r="E50" s="27"/>
      <c r="F50" s="117"/>
      <c r="G50" s="83"/>
      <c r="H50" s="122">
        <v>26000</v>
      </c>
      <c r="I50" s="123"/>
      <c r="J50" s="123"/>
      <c r="K50" s="123"/>
      <c r="L50" s="123"/>
      <c r="M50" s="123"/>
      <c r="N50" s="123"/>
      <c r="O50" s="123"/>
      <c r="P50" s="123"/>
      <c r="Q50" s="123"/>
      <c r="R50" s="123"/>
      <c r="S50" s="123"/>
      <c r="T50" s="123"/>
      <c r="U50" s="123"/>
      <c r="V50" s="123"/>
      <c r="W50" s="123"/>
      <c r="X50" s="123"/>
      <c r="Y50" s="123"/>
      <c r="Z50" s="123"/>
      <c r="AA50" s="123"/>
      <c r="AB50" s="123"/>
      <c r="AC50" s="123"/>
      <c r="AD50" s="124"/>
      <c r="AE50" s="125">
        <f t="shared" ref="AE50:AE55" si="7">SUM(H50:AD50)</f>
        <v>26000</v>
      </c>
      <c r="AF50" s="86"/>
      <c r="AG50" s="86"/>
      <c r="AH50" s="78"/>
      <c r="AI50" s="78"/>
      <c r="AJ50" s="78"/>
      <c r="AK50" s="78"/>
      <c r="AL50" s="78"/>
      <c r="AM50" s="78"/>
      <c r="AN50" s="78"/>
      <c r="AO50" s="78"/>
    </row>
    <row r="51" spans="2:41" s="14" customFormat="1" ht="25" customHeight="1">
      <c r="B51" s="26" t="s">
        <v>44</v>
      </c>
      <c r="C51" s="27"/>
      <c r="D51" s="27"/>
      <c r="E51" s="27"/>
      <c r="F51" s="117"/>
      <c r="G51" s="83"/>
      <c r="H51" s="122">
        <v>14500</v>
      </c>
      <c r="I51" s="123"/>
      <c r="J51" s="123"/>
      <c r="K51" s="123"/>
      <c r="L51" s="123"/>
      <c r="M51" s="123"/>
      <c r="N51" s="123"/>
      <c r="O51" s="123"/>
      <c r="P51" s="123"/>
      <c r="Q51" s="123"/>
      <c r="R51" s="123"/>
      <c r="S51" s="123"/>
      <c r="T51" s="123"/>
      <c r="U51" s="123"/>
      <c r="V51" s="123"/>
      <c r="W51" s="123"/>
      <c r="X51" s="123"/>
      <c r="Y51" s="123"/>
      <c r="Z51" s="123"/>
      <c r="AA51" s="123"/>
      <c r="AB51" s="123"/>
      <c r="AC51" s="123"/>
      <c r="AD51" s="124"/>
      <c r="AE51" s="125">
        <f t="shared" si="7"/>
        <v>14500</v>
      </c>
      <c r="AF51" s="78"/>
      <c r="AG51" s="78"/>
      <c r="AH51" s="78"/>
      <c r="AI51" s="78"/>
      <c r="AJ51" s="78"/>
      <c r="AK51" s="78"/>
      <c r="AL51" s="78"/>
      <c r="AM51" s="78"/>
      <c r="AN51" s="78"/>
      <c r="AO51" s="78"/>
    </row>
    <row r="52" spans="2:41" s="14" customFormat="1" ht="25" customHeight="1">
      <c r="B52" s="26" t="s">
        <v>45</v>
      </c>
      <c r="C52" s="27"/>
      <c r="D52" s="27"/>
      <c r="E52" s="27"/>
      <c r="F52" s="117"/>
      <c r="G52" s="83"/>
      <c r="H52" s="122">
        <v>3200</v>
      </c>
      <c r="I52" s="123"/>
      <c r="J52" s="123"/>
      <c r="K52" s="123"/>
      <c r="L52" s="123"/>
      <c r="M52" s="123"/>
      <c r="N52" s="123"/>
      <c r="O52" s="123"/>
      <c r="P52" s="123"/>
      <c r="Q52" s="123"/>
      <c r="R52" s="123"/>
      <c r="S52" s="123"/>
      <c r="T52" s="123"/>
      <c r="U52" s="123"/>
      <c r="V52" s="123"/>
      <c r="W52" s="123"/>
      <c r="X52" s="123"/>
      <c r="Y52" s="123"/>
      <c r="Z52" s="123"/>
      <c r="AA52" s="123"/>
      <c r="AB52" s="123"/>
      <c r="AC52" s="123"/>
      <c r="AD52" s="124"/>
      <c r="AE52" s="125">
        <f t="shared" si="7"/>
        <v>3200</v>
      </c>
      <c r="AF52" s="78"/>
      <c r="AG52" s="78"/>
      <c r="AH52" s="78"/>
      <c r="AI52" s="78"/>
      <c r="AJ52" s="78"/>
      <c r="AK52" s="78"/>
      <c r="AL52" s="78"/>
      <c r="AM52" s="78"/>
      <c r="AN52" s="78"/>
      <c r="AO52" s="78"/>
    </row>
    <row r="53" spans="2:41" s="14" customFormat="1" ht="25" customHeight="1">
      <c r="B53" s="26" t="s">
        <v>46</v>
      </c>
      <c r="C53" s="27"/>
      <c r="D53" s="27"/>
      <c r="E53" s="27"/>
      <c r="F53" s="117"/>
      <c r="G53" s="83"/>
      <c r="H53" s="122"/>
      <c r="I53" s="123"/>
      <c r="J53" s="123"/>
      <c r="K53" s="123"/>
      <c r="L53" s="123"/>
      <c r="M53" s="123"/>
      <c r="N53" s="123"/>
      <c r="O53" s="123"/>
      <c r="P53" s="123"/>
      <c r="Q53" s="123"/>
      <c r="R53" s="123"/>
      <c r="S53" s="123"/>
      <c r="T53" s="123"/>
      <c r="U53" s="123"/>
      <c r="V53" s="123"/>
      <c r="W53" s="123">
        <v>2800</v>
      </c>
      <c r="X53" s="123"/>
      <c r="Y53" s="123"/>
      <c r="Z53" s="123"/>
      <c r="AA53" s="123"/>
      <c r="AB53" s="123"/>
      <c r="AC53" s="123"/>
      <c r="AD53" s="124"/>
      <c r="AE53" s="125">
        <f t="shared" si="7"/>
        <v>2800</v>
      </c>
      <c r="AF53" s="78"/>
      <c r="AG53" s="78"/>
      <c r="AH53" s="78"/>
      <c r="AI53" s="78"/>
      <c r="AJ53" s="78"/>
      <c r="AK53" s="78"/>
      <c r="AL53" s="78"/>
      <c r="AM53" s="78"/>
      <c r="AN53" s="78"/>
      <c r="AO53" s="78"/>
    </row>
    <row r="54" spans="2:41" s="14" customFormat="1" ht="25" customHeight="1">
      <c r="B54" s="26" t="s">
        <v>46</v>
      </c>
      <c r="C54" s="27"/>
      <c r="D54" s="27"/>
      <c r="E54" s="27"/>
      <c r="F54" s="117"/>
      <c r="G54" s="83"/>
      <c r="H54" s="122"/>
      <c r="I54" s="123"/>
      <c r="J54" s="123"/>
      <c r="K54" s="123"/>
      <c r="L54" s="123"/>
      <c r="M54" s="123"/>
      <c r="N54" s="123"/>
      <c r="O54" s="123"/>
      <c r="P54" s="123"/>
      <c r="Q54" s="123"/>
      <c r="R54" s="123"/>
      <c r="S54" s="123"/>
      <c r="T54" s="123"/>
      <c r="U54" s="123"/>
      <c r="V54" s="123"/>
      <c r="W54" s="123"/>
      <c r="X54" s="123">
        <v>1100</v>
      </c>
      <c r="Y54" s="123"/>
      <c r="Z54" s="123"/>
      <c r="AA54" s="123"/>
      <c r="AB54" s="123"/>
      <c r="AC54" s="123"/>
      <c r="AD54" s="124"/>
      <c r="AE54" s="125">
        <f t="shared" si="7"/>
        <v>1100</v>
      </c>
      <c r="AF54" s="78"/>
      <c r="AG54" s="78"/>
      <c r="AH54" s="78"/>
      <c r="AI54" s="78"/>
      <c r="AJ54" s="78"/>
      <c r="AK54" s="78"/>
      <c r="AL54" s="78"/>
      <c r="AM54" s="78"/>
      <c r="AN54" s="78"/>
      <c r="AO54" s="78"/>
    </row>
    <row r="55" spans="2:41" s="14" customFormat="1" ht="25" customHeight="1" thickBot="1">
      <c r="B55" s="26" t="s">
        <v>46</v>
      </c>
      <c r="C55" s="27"/>
      <c r="D55" s="27"/>
      <c r="E55" s="27"/>
      <c r="F55" s="117"/>
      <c r="G55" s="83"/>
      <c r="H55" s="126"/>
      <c r="I55" s="127"/>
      <c r="J55" s="127"/>
      <c r="K55" s="127"/>
      <c r="L55" s="127"/>
      <c r="M55" s="127"/>
      <c r="N55" s="127"/>
      <c r="O55" s="127"/>
      <c r="P55" s="127"/>
      <c r="Q55" s="127"/>
      <c r="R55" s="127"/>
      <c r="S55" s="127"/>
      <c r="T55" s="127"/>
      <c r="U55" s="127"/>
      <c r="V55" s="127"/>
      <c r="W55" s="127"/>
      <c r="X55" s="127"/>
      <c r="Y55" s="127">
        <v>8500</v>
      </c>
      <c r="Z55" s="127"/>
      <c r="AA55" s="127"/>
      <c r="AB55" s="127"/>
      <c r="AC55" s="127"/>
      <c r="AD55" s="128"/>
      <c r="AE55" s="129">
        <f t="shared" si="7"/>
        <v>8500</v>
      </c>
      <c r="AF55" s="78"/>
      <c r="AG55" s="78"/>
      <c r="AH55" s="78"/>
      <c r="AI55" s="78"/>
      <c r="AJ55" s="78"/>
      <c r="AK55" s="78"/>
      <c r="AL55" s="78"/>
      <c r="AM55" s="78"/>
      <c r="AN55" s="78"/>
      <c r="AO55" s="78"/>
    </row>
    <row r="56" spans="2:41" s="7" customFormat="1" ht="30" customHeight="1" thickTop="1" thickBot="1">
      <c r="B56" s="130" t="s">
        <v>0</v>
      </c>
      <c r="C56" s="131"/>
      <c r="D56" s="131"/>
      <c r="E56" s="132"/>
      <c r="F56" s="133"/>
      <c r="G56" s="134" t="s">
        <v>34</v>
      </c>
      <c r="H56" s="135">
        <f t="shared" ref="H56:AE56" si="8">SUM(H49:H55)</f>
        <v>61700</v>
      </c>
      <c r="I56" s="136">
        <f t="shared" si="8"/>
        <v>0</v>
      </c>
      <c r="J56" s="136">
        <f t="shared" si="8"/>
        <v>0</v>
      </c>
      <c r="K56" s="136">
        <f t="shared" si="8"/>
        <v>0</v>
      </c>
      <c r="L56" s="136">
        <f t="shared" si="8"/>
        <v>0</v>
      </c>
      <c r="M56" s="136">
        <f t="shared" si="8"/>
        <v>0</v>
      </c>
      <c r="N56" s="136">
        <f t="shared" si="8"/>
        <v>0</v>
      </c>
      <c r="O56" s="136">
        <f t="shared" si="8"/>
        <v>0</v>
      </c>
      <c r="P56" s="136">
        <f t="shared" si="8"/>
        <v>0</v>
      </c>
      <c r="Q56" s="136">
        <f t="shared" si="8"/>
        <v>0</v>
      </c>
      <c r="R56" s="136">
        <f t="shared" si="8"/>
        <v>0</v>
      </c>
      <c r="S56" s="136">
        <f t="shared" si="8"/>
        <v>0</v>
      </c>
      <c r="T56" s="136">
        <f t="shared" si="8"/>
        <v>0</v>
      </c>
      <c r="U56" s="136">
        <f t="shared" si="8"/>
        <v>0</v>
      </c>
      <c r="V56" s="136">
        <f t="shared" si="8"/>
        <v>0</v>
      </c>
      <c r="W56" s="136">
        <f t="shared" si="8"/>
        <v>2800</v>
      </c>
      <c r="X56" s="136">
        <f t="shared" si="8"/>
        <v>1100</v>
      </c>
      <c r="Y56" s="136">
        <f t="shared" si="8"/>
        <v>8500</v>
      </c>
      <c r="Z56" s="136">
        <f t="shared" si="8"/>
        <v>0</v>
      </c>
      <c r="AA56" s="136">
        <f t="shared" si="8"/>
        <v>0</v>
      </c>
      <c r="AB56" s="136">
        <f t="shared" si="8"/>
        <v>0</v>
      </c>
      <c r="AC56" s="136">
        <f t="shared" si="8"/>
        <v>0</v>
      </c>
      <c r="AD56" s="137">
        <f t="shared" si="8"/>
        <v>0</v>
      </c>
      <c r="AE56" s="103">
        <f t="shared" si="8"/>
        <v>74100</v>
      </c>
    </row>
    <row r="57" spans="2:41" s="7" customFormat="1" ht="10" customHeight="1">
      <c r="H57" s="104"/>
      <c r="AF57" s="107"/>
    </row>
    <row r="58" spans="2:41" s="7" customFormat="1" ht="26.25" customHeight="1">
      <c r="B58" s="138" t="s">
        <v>47</v>
      </c>
      <c r="H58" s="104"/>
      <c r="AF58" s="107"/>
    </row>
    <row r="59" spans="2:41" s="7" customFormat="1" ht="40" customHeight="1">
      <c r="B59" s="139" t="s">
        <v>48</v>
      </c>
      <c r="C59" s="140">
        <f>AF45</f>
        <v>265400</v>
      </c>
    </row>
    <row r="60" spans="2:41" s="7" customFormat="1" ht="40" customHeight="1">
      <c r="B60" s="139" t="s">
        <v>49</v>
      </c>
      <c r="C60" s="140">
        <f>AE56</f>
        <v>74100</v>
      </c>
    </row>
    <row r="61" spans="2:41" s="7" customFormat="1" ht="40" customHeight="1" thickBot="1">
      <c r="B61" s="141" t="s">
        <v>50</v>
      </c>
      <c r="C61" s="142">
        <f>(C59+C60)*0.1</f>
        <v>33950</v>
      </c>
    </row>
    <row r="62" spans="2:41" s="7" customFormat="1" ht="40" customHeight="1" thickTop="1" thickBot="1">
      <c r="B62" s="143" t="s">
        <v>51</v>
      </c>
      <c r="C62" s="144">
        <f>SUM(C59:C61)</f>
        <v>373450</v>
      </c>
    </row>
    <row r="64" spans="2:41" s="5" customFormat="1" ht="50.25" customHeight="1">
      <c r="B64" s="150" t="s">
        <v>60</v>
      </c>
      <c r="C64" s="150"/>
      <c r="D64" s="150"/>
      <c r="E64" s="150"/>
      <c r="F64" s="150"/>
      <c r="G64" s="150"/>
      <c r="H64" s="150"/>
      <c r="I64" s="150"/>
      <c r="J64" s="150"/>
      <c r="K64" s="150"/>
    </row>
    <row r="83" ht="21" customHeight="1"/>
    <row r="86" ht="42" customHeight="1"/>
  </sheetData>
  <mergeCells count="1">
    <mergeCell ref="B64:K64"/>
  </mergeCells>
  <phoneticPr fontId="2" type="noConversion"/>
  <hyperlinks>
    <hyperlink ref="B64:H64" r:id="rId1" display="CLICK HERE TO CREATE IN SMARTSHEET" xr:uid="{F96E9FE4-B5C3-C24B-8B61-BAD4E93181A3}"/>
    <hyperlink ref="B64:K64" r:id="rId2" display="ここをクリックして Smartsheet で作成" xr:uid="{4A782759-4B35-4247-A867-9B6D047C58EA}"/>
  </hyperlinks>
  <printOptions verticalCentered="1"/>
  <pageMargins left="0.25" right="0.25" top="0.25" bottom="0.25" header="0" footer="0"/>
  <pageSetup scale="31" fitToWidth="0" fitToHeight="0" orientation="landscape" verticalDpi="0" r:id="rId3"/>
  <ignoredErrors>
    <ignoredError sqref="AE16:AE29" formulaRang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AO88"/>
  <sheetViews>
    <sheetView showGridLines="0" zoomScaleNormal="100" workbookViewId="0">
      <selection activeCell="C1" sqref="C1"/>
    </sheetView>
  </sheetViews>
  <sheetFormatPr baseColWidth="10" defaultColWidth="10.83203125" defaultRowHeight="16"/>
  <cols>
    <col min="1" max="1" width="3.5" style="145" customWidth="1"/>
    <col min="2" max="2" width="22.83203125" style="145" customWidth="1"/>
    <col min="3" max="3" width="15.83203125" style="145" customWidth="1"/>
    <col min="4" max="4" width="7.6640625" style="145" customWidth="1"/>
    <col min="5" max="5" width="11.5" style="145" customWidth="1"/>
    <col min="6" max="7" width="13.83203125" style="145" customWidth="1"/>
    <col min="8" max="8" width="11.5" style="145" bestFit="1" customWidth="1"/>
    <col min="9" max="30" width="10.83203125" style="145"/>
    <col min="31" max="32" width="15.83203125" style="145" customWidth="1"/>
    <col min="33" max="16384" width="10.83203125" style="145"/>
  </cols>
  <sheetData>
    <row r="1" spans="2:41" ht="50.25" customHeight="1">
      <c r="B1" s="148" t="s">
        <v>57</v>
      </c>
      <c r="C1" s="146"/>
      <c r="E1" s="146"/>
    </row>
    <row r="2" spans="2:41" s="7" customFormat="1" ht="25" customHeight="1">
      <c r="H2" s="104" t="s">
        <v>52</v>
      </c>
    </row>
    <row r="3" spans="2:41" s="7" customFormat="1" ht="25" customHeight="1">
      <c r="B3" s="8" t="s">
        <v>2</v>
      </c>
      <c r="C3" s="9"/>
      <c r="D3" s="9"/>
      <c r="E3" s="9"/>
      <c r="F3" s="10" t="s">
        <v>3</v>
      </c>
      <c r="G3" s="11" t="s">
        <v>4</v>
      </c>
      <c r="H3" s="147" t="str">
        <f>TEXT($F$4,"[$-411]MMM-YYYY")</f>
        <v>1-1900</v>
      </c>
      <c r="I3" s="147" t="str">
        <f>TEXT(EDATE($F$4,1),"[$-411]MMM-YYYY")</f>
        <v>1-1900</v>
      </c>
      <c r="J3" s="147" t="str">
        <f>TEXT(EDATE($F$4,2),"[$-411]MMM-YYYY")</f>
        <v>2-1900</v>
      </c>
      <c r="K3" s="147" t="str">
        <f>TEXT(EDATE($F$4,3),"[$-411]MMM-YYYY")</f>
        <v>3-1900</v>
      </c>
      <c r="L3" s="147" t="str">
        <f>TEXT(EDATE($F$4,4),"[$-411]MMM-YYYY")</f>
        <v>4-1900</v>
      </c>
      <c r="M3" s="147" t="str">
        <f>TEXT(EDATE($F$4,5),"[$-411]MMM-YYYY")</f>
        <v>5-1900</v>
      </c>
      <c r="N3" s="147" t="str">
        <f>TEXT(EDATE($F$4,6),"[$-411]MMM-YYYY")</f>
        <v>6-1900</v>
      </c>
      <c r="O3" s="147" t="str">
        <f>TEXT(EDATE($F$4,7),"[$-411]MMM-YYYY")</f>
        <v>7-1900</v>
      </c>
      <c r="P3" s="147" t="str">
        <f>TEXT(EDATE($F$4,8),"[$-411]MMM-YYYY")</f>
        <v>8-1900</v>
      </c>
      <c r="Q3" s="147" t="str">
        <f>TEXT(EDATE($F$4,9),"[$-411]MMM-YYYY")</f>
        <v>9-1900</v>
      </c>
      <c r="R3" s="147" t="str">
        <f>TEXT(EDATE($F$4,10),"[$-411]MMM-YYYY")</f>
        <v>10-1900</v>
      </c>
      <c r="S3" s="147" t="str">
        <f>TEXT(EDATE($F$4,11),"[$-411]MMM-YYYY")</f>
        <v>11-1900</v>
      </c>
      <c r="T3" s="147" t="str">
        <f>TEXT(EDATE($F$4,12),"[$-411]MMM-YYYY")</f>
        <v>12-1900</v>
      </c>
      <c r="U3" s="147" t="str">
        <f>TEXT(EDATE($F$4,13),"[$-411]MMM-YYYY")</f>
        <v>1-1901</v>
      </c>
      <c r="V3" s="147" t="str">
        <f>TEXT(EDATE($F$4,14),"[$-411]MMM-YYYY")</f>
        <v>2-1901</v>
      </c>
      <c r="W3" s="147" t="str">
        <f>TEXT(EDATE($F$4,15),"[$-411]MMM-YYYY")</f>
        <v>3-1901</v>
      </c>
      <c r="X3" s="147" t="str">
        <f>TEXT(EDATE($F$4,16),"[$-411]MMM-YYYY")</f>
        <v>4-1901</v>
      </c>
      <c r="Y3" s="147" t="str">
        <f>TEXT(EDATE($F$4,17),"[$-411]MMM-YYYY")</f>
        <v>5-1901</v>
      </c>
      <c r="Z3" s="147" t="str">
        <f>TEXT(EDATE($F$4,18),"[$-411]MMM-YYYY")</f>
        <v>6-1901</v>
      </c>
      <c r="AA3" s="147" t="str">
        <f>TEXT(EDATE($F$4,19),"[$-411]MMM-YYYY")</f>
        <v>7-1901</v>
      </c>
      <c r="AB3" s="147" t="str">
        <f>TEXT(EDATE($F$4,20),"[$-411]MMM-YYYY")</f>
        <v>8-1901</v>
      </c>
      <c r="AC3" s="147" t="str">
        <f>TEXT(EDATE($F$4,21),"[$-411]MMM-YYYY")</f>
        <v>9-1901</v>
      </c>
      <c r="AD3" s="147" t="str">
        <f>TEXT(EDATE($F$4,22),"[$-411]MMM-YYYY")</f>
        <v>10-1901</v>
      </c>
      <c r="AE3" s="13"/>
      <c r="AF3" s="13"/>
      <c r="AG3" s="13"/>
      <c r="AH3" s="13"/>
      <c r="AI3" s="13"/>
      <c r="AJ3" s="13"/>
      <c r="AK3" s="13"/>
      <c r="AL3" s="13"/>
      <c r="AM3" s="13"/>
      <c r="AN3" s="13"/>
      <c r="AO3" s="13"/>
    </row>
    <row r="4" spans="2:41" s="14" customFormat="1" ht="25" customHeight="1">
      <c r="B4" s="15" t="s">
        <v>5</v>
      </c>
      <c r="C4" s="16"/>
      <c r="D4" s="16"/>
      <c r="E4" s="16"/>
      <c r="F4" s="17"/>
      <c r="G4" s="18"/>
      <c r="H4" s="20"/>
      <c r="I4" s="20"/>
      <c r="J4" s="20"/>
      <c r="K4" s="20"/>
      <c r="L4" s="20"/>
      <c r="M4" s="20"/>
      <c r="N4" s="20"/>
      <c r="O4" s="20"/>
      <c r="P4" s="20"/>
      <c r="Q4" s="20"/>
      <c r="R4" s="20"/>
      <c r="S4" s="20"/>
      <c r="T4" s="20"/>
      <c r="U4" s="20"/>
      <c r="V4" s="20"/>
      <c r="W4" s="20"/>
      <c r="X4" s="20"/>
      <c r="Y4" s="20"/>
      <c r="Z4" s="20"/>
      <c r="AA4" s="20"/>
      <c r="AB4" s="20"/>
      <c r="AC4" s="20"/>
      <c r="AD4" s="20"/>
      <c r="AE4" s="21"/>
      <c r="AF4" s="21"/>
      <c r="AG4" s="21"/>
      <c r="AH4" s="21"/>
      <c r="AI4" s="21"/>
      <c r="AJ4" s="21"/>
      <c r="AK4" s="21"/>
      <c r="AL4" s="21"/>
      <c r="AM4" s="21"/>
      <c r="AN4" s="21"/>
      <c r="AO4" s="21"/>
    </row>
    <row r="5" spans="2:41" s="14" customFormat="1" ht="25" customHeight="1">
      <c r="B5" s="22" t="s">
        <v>6</v>
      </c>
      <c r="C5" s="23"/>
      <c r="D5" s="23"/>
      <c r="E5" s="23"/>
      <c r="F5" s="17"/>
      <c r="G5" s="18"/>
      <c r="H5" s="20"/>
      <c r="I5" s="20"/>
      <c r="J5" s="20"/>
      <c r="K5" s="20"/>
      <c r="L5" s="20"/>
      <c r="M5" s="20"/>
      <c r="N5" s="20"/>
      <c r="O5" s="20"/>
      <c r="P5" s="20"/>
      <c r="Q5" s="20"/>
      <c r="R5" s="20"/>
      <c r="S5" s="20"/>
      <c r="T5" s="20"/>
      <c r="U5" s="20"/>
      <c r="V5" s="20"/>
      <c r="W5" s="20"/>
      <c r="X5" s="20"/>
      <c r="Y5" s="20"/>
      <c r="Z5" s="20"/>
      <c r="AA5" s="20"/>
      <c r="AB5" s="20"/>
      <c r="AC5" s="20"/>
      <c r="AD5" s="20"/>
      <c r="AE5" s="21"/>
      <c r="AF5" s="21"/>
      <c r="AG5" s="21"/>
      <c r="AH5" s="21"/>
      <c r="AI5" s="21"/>
      <c r="AJ5" s="21"/>
      <c r="AK5" s="21"/>
      <c r="AL5" s="21"/>
      <c r="AM5" s="21"/>
      <c r="AN5" s="21"/>
      <c r="AO5" s="21"/>
    </row>
    <row r="6" spans="2:41" s="14" customFormat="1" ht="25" customHeight="1">
      <c r="B6" s="26" t="s">
        <v>7</v>
      </c>
      <c r="C6" s="27"/>
      <c r="D6" s="27"/>
      <c r="E6" s="27"/>
      <c r="F6" s="17"/>
      <c r="G6" s="18"/>
      <c r="H6" s="20"/>
      <c r="I6" s="20"/>
      <c r="J6" s="20"/>
      <c r="K6" s="20"/>
      <c r="L6" s="20"/>
      <c r="M6" s="20"/>
      <c r="N6" s="20"/>
      <c r="O6" s="20"/>
      <c r="P6" s="20"/>
      <c r="Q6" s="20"/>
      <c r="R6" s="20"/>
      <c r="S6" s="20"/>
      <c r="T6" s="20"/>
      <c r="U6" s="20"/>
      <c r="V6" s="20"/>
      <c r="W6" s="20"/>
      <c r="X6" s="20"/>
      <c r="Y6" s="20"/>
      <c r="Z6" s="20"/>
      <c r="AA6" s="20"/>
      <c r="AB6" s="20"/>
      <c r="AC6" s="20"/>
      <c r="AD6" s="20"/>
      <c r="AE6" s="21"/>
      <c r="AF6" s="21"/>
      <c r="AG6" s="21"/>
      <c r="AH6" s="21"/>
      <c r="AI6" s="21"/>
      <c r="AJ6" s="21"/>
      <c r="AK6" s="21"/>
      <c r="AL6" s="21"/>
      <c r="AM6" s="21"/>
      <c r="AN6" s="21"/>
      <c r="AO6" s="21"/>
    </row>
    <row r="7" spans="2:41" s="14" customFormat="1" ht="25" customHeight="1">
      <c r="B7" s="22" t="s">
        <v>8</v>
      </c>
      <c r="C7" s="23"/>
      <c r="D7" s="23"/>
      <c r="E7" s="23"/>
      <c r="F7" s="17"/>
      <c r="G7" s="18"/>
      <c r="H7" s="20"/>
      <c r="I7" s="20"/>
      <c r="J7" s="20"/>
      <c r="K7" s="20"/>
      <c r="L7" s="20"/>
      <c r="M7" s="20"/>
      <c r="N7" s="20"/>
      <c r="O7" s="20"/>
      <c r="P7" s="20"/>
      <c r="Q7" s="20"/>
      <c r="R7" s="20"/>
      <c r="S7" s="20"/>
      <c r="T7" s="20"/>
      <c r="U7" s="20"/>
      <c r="V7" s="20"/>
      <c r="W7" s="20"/>
      <c r="X7" s="20"/>
      <c r="Y7" s="20"/>
      <c r="Z7" s="20"/>
      <c r="AA7" s="20"/>
      <c r="AB7" s="20"/>
      <c r="AC7" s="20"/>
      <c r="AD7" s="20"/>
      <c r="AE7" s="21"/>
      <c r="AF7" s="21"/>
      <c r="AG7" s="21"/>
      <c r="AH7" s="21"/>
      <c r="AI7" s="21"/>
      <c r="AJ7" s="21"/>
      <c r="AK7" s="21"/>
      <c r="AL7" s="21"/>
      <c r="AM7" s="21"/>
      <c r="AN7" s="21"/>
      <c r="AO7" s="21"/>
    </row>
    <row r="8" spans="2:41" s="14" customFormat="1" ht="25" customHeight="1">
      <c r="B8" s="26" t="s">
        <v>9</v>
      </c>
      <c r="C8" s="27"/>
      <c r="D8" s="27"/>
      <c r="E8" s="27"/>
      <c r="F8" s="17"/>
      <c r="G8" s="18"/>
      <c r="H8" s="20"/>
      <c r="I8" s="20"/>
      <c r="J8" s="20"/>
      <c r="K8" s="20"/>
      <c r="L8" s="20"/>
      <c r="M8" s="20"/>
      <c r="N8" s="20"/>
      <c r="O8" s="20"/>
      <c r="P8" s="20"/>
      <c r="Q8" s="20"/>
      <c r="R8" s="20"/>
      <c r="S8" s="20"/>
      <c r="T8" s="20"/>
      <c r="U8" s="20"/>
      <c r="V8" s="20"/>
      <c r="W8" s="20"/>
      <c r="X8" s="20"/>
      <c r="Y8" s="20"/>
      <c r="Z8" s="20"/>
      <c r="AA8" s="20"/>
      <c r="AB8" s="20"/>
      <c r="AC8" s="20"/>
      <c r="AD8" s="20"/>
      <c r="AE8" s="21"/>
      <c r="AF8" s="21"/>
      <c r="AG8" s="21"/>
      <c r="AH8" s="34"/>
      <c r="AI8" s="34"/>
      <c r="AJ8" s="21"/>
      <c r="AK8" s="21"/>
      <c r="AL8" s="21"/>
      <c r="AM8" s="21"/>
      <c r="AN8" s="21"/>
      <c r="AO8" s="21"/>
    </row>
    <row r="9" spans="2:41" s="14" customFormat="1" ht="25" customHeight="1">
      <c r="B9" s="22" t="s">
        <v>10</v>
      </c>
      <c r="C9" s="23"/>
      <c r="D9" s="23"/>
      <c r="E9" s="23"/>
      <c r="F9" s="17"/>
      <c r="G9" s="18"/>
      <c r="H9" s="20"/>
      <c r="I9" s="20"/>
      <c r="J9" s="20"/>
      <c r="K9" s="20"/>
      <c r="L9" s="20"/>
      <c r="M9" s="20"/>
      <c r="N9" s="20"/>
      <c r="O9" s="20"/>
      <c r="P9" s="20"/>
      <c r="Q9" s="20"/>
      <c r="R9" s="20"/>
      <c r="S9" s="20"/>
      <c r="T9" s="20"/>
      <c r="U9" s="20"/>
      <c r="V9" s="20"/>
      <c r="W9" s="20"/>
      <c r="X9" s="20"/>
      <c r="Y9" s="20"/>
      <c r="Z9" s="20"/>
      <c r="AA9" s="20"/>
      <c r="AB9" s="20"/>
      <c r="AC9" s="20"/>
      <c r="AD9" s="20"/>
      <c r="AE9" s="21"/>
      <c r="AF9" s="21"/>
      <c r="AG9" s="21"/>
      <c r="AH9" s="36"/>
      <c r="AI9" s="36"/>
      <c r="AJ9" s="21"/>
      <c r="AK9" s="21"/>
      <c r="AL9" s="21"/>
      <c r="AM9" s="21"/>
      <c r="AN9" s="21"/>
      <c r="AO9" s="21"/>
    </row>
    <row r="10" spans="2:41" s="14" customFormat="1" ht="25" customHeight="1">
      <c r="B10" s="26" t="s">
        <v>11</v>
      </c>
      <c r="C10" s="27"/>
      <c r="D10" s="27"/>
      <c r="E10" s="27"/>
      <c r="F10" s="17"/>
      <c r="G10" s="18"/>
      <c r="H10" s="20"/>
      <c r="I10" s="20"/>
      <c r="J10" s="20"/>
      <c r="K10" s="20"/>
      <c r="L10" s="20"/>
      <c r="M10" s="20"/>
      <c r="N10" s="20"/>
      <c r="O10" s="20"/>
      <c r="P10" s="20"/>
      <c r="Q10" s="20"/>
      <c r="R10" s="20"/>
      <c r="S10" s="20"/>
      <c r="T10" s="20"/>
      <c r="U10" s="20"/>
      <c r="V10" s="20"/>
      <c r="W10" s="20"/>
      <c r="X10" s="20"/>
      <c r="Y10" s="20"/>
      <c r="Z10" s="20"/>
      <c r="AA10" s="20"/>
      <c r="AB10" s="20"/>
      <c r="AC10" s="20"/>
      <c r="AD10" s="20"/>
      <c r="AE10" s="21"/>
      <c r="AF10" s="21"/>
      <c r="AG10" s="21"/>
      <c r="AH10" s="21"/>
      <c r="AI10" s="21"/>
      <c r="AJ10" s="21"/>
      <c r="AK10" s="21"/>
      <c r="AL10" s="21"/>
      <c r="AM10" s="21"/>
      <c r="AN10" s="21"/>
      <c r="AO10" s="21"/>
    </row>
    <row r="11" spans="2:41" s="7" customFormat="1" ht="25" customHeight="1">
      <c r="B11" s="26" t="s">
        <v>12</v>
      </c>
      <c r="C11" s="27"/>
      <c r="D11" s="27"/>
      <c r="E11" s="27"/>
      <c r="F11" s="38"/>
      <c r="G11" s="39"/>
      <c r="H11" s="41"/>
      <c r="I11" s="41"/>
      <c r="J11" s="41"/>
      <c r="K11" s="41"/>
      <c r="L11" s="41"/>
      <c r="M11" s="41"/>
      <c r="N11" s="41"/>
      <c r="O11" s="41"/>
      <c r="P11" s="41"/>
      <c r="Q11" s="41"/>
      <c r="R11" s="41"/>
      <c r="S11" s="41"/>
      <c r="T11" s="41"/>
      <c r="U11" s="41"/>
      <c r="V11" s="41"/>
      <c r="W11" s="41"/>
      <c r="X11" s="40"/>
      <c r="Y11" s="40"/>
      <c r="Z11" s="40"/>
      <c r="AA11" s="40"/>
      <c r="AB11" s="40"/>
      <c r="AC11" s="40"/>
      <c r="AD11" s="40"/>
      <c r="AE11" s="13"/>
      <c r="AF11" s="13"/>
      <c r="AG11" s="13"/>
      <c r="AH11" s="13"/>
      <c r="AI11" s="13"/>
      <c r="AJ11" s="13"/>
      <c r="AK11" s="13"/>
      <c r="AL11" s="13"/>
      <c r="AM11" s="13"/>
      <c r="AN11" s="13"/>
      <c r="AO11" s="13"/>
    </row>
    <row r="12" spans="2:41" s="7" customFormat="1" ht="25" customHeight="1">
      <c r="H12" s="104" t="s">
        <v>53</v>
      </c>
      <c r="AF12" s="43" t="s">
        <v>14</v>
      </c>
    </row>
    <row r="13" spans="2:41" s="44" customFormat="1" ht="25" customHeight="1">
      <c r="B13" s="8" t="s">
        <v>15</v>
      </c>
      <c r="C13" s="9"/>
      <c r="D13" s="9"/>
      <c r="E13" s="9"/>
      <c r="F13" s="9"/>
      <c r="G13" s="9"/>
      <c r="H13" s="9"/>
      <c r="I13" s="9"/>
      <c r="J13" s="9"/>
      <c r="K13" s="9"/>
      <c r="L13" s="9"/>
      <c r="M13" s="9"/>
      <c r="N13" s="9"/>
      <c r="O13" s="9"/>
      <c r="P13" s="9"/>
      <c r="Q13" s="9"/>
      <c r="R13" s="9"/>
      <c r="S13" s="45"/>
      <c r="T13" s="45"/>
      <c r="U13" s="45"/>
      <c r="V13" s="45"/>
      <c r="W13" s="45"/>
      <c r="X13" s="45"/>
      <c r="Y13" s="45"/>
      <c r="Z13" s="45"/>
      <c r="AA13" s="45"/>
      <c r="AB13" s="45"/>
      <c r="AC13" s="45"/>
      <c r="AD13" s="45"/>
      <c r="AE13" s="45"/>
      <c r="AF13" s="46"/>
      <c r="AG13" s="47"/>
      <c r="AH13" s="47"/>
      <c r="AI13" s="47"/>
      <c r="AJ13" s="47"/>
      <c r="AK13" s="47"/>
      <c r="AL13" s="47"/>
      <c r="AM13" s="47"/>
      <c r="AN13" s="47"/>
      <c r="AO13" s="47"/>
    </row>
    <row r="14" spans="2:41" s="48" customFormat="1" ht="19" customHeight="1">
      <c r="B14" s="49"/>
      <c r="C14" s="49"/>
      <c r="D14" s="50"/>
      <c r="E14" s="50"/>
      <c r="F14" s="51" t="s">
        <v>16</v>
      </c>
      <c r="G14" s="52" t="s">
        <v>17</v>
      </c>
      <c r="H14" s="53" t="str">
        <f>TEXT($F$4,"[$-411]MMM-YYYY")</f>
        <v>1-1900</v>
      </c>
      <c r="I14" s="53" t="str">
        <f>TEXT(EDATE($F$4,1),"[$-411]MMM-YYYY")</f>
        <v>1-1900</v>
      </c>
      <c r="J14" s="54" t="str">
        <f>TEXT(EDATE($F$4,2),"[$-411]MMM-YYYY")</f>
        <v>2-1900</v>
      </c>
      <c r="K14" s="54" t="str">
        <f>TEXT(EDATE($F$4,3),"[$-411]MMM-YYYY")</f>
        <v>3-1900</v>
      </c>
      <c r="L14" s="54" t="str">
        <f>TEXT(EDATE($F$4,4),"[$-411]MMM-YYYY")</f>
        <v>4-1900</v>
      </c>
      <c r="M14" s="54" t="str">
        <f>TEXT(EDATE($F$4,5),"[$-411]MMM-YYYY")</f>
        <v>5-1900</v>
      </c>
      <c r="N14" s="54" t="str">
        <f>TEXT(EDATE($F$4,6),"[$-411]MMM-YYYY")</f>
        <v>6-1900</v>
      </c>
      <c r="O14" s="54" t="str">
        <f>TEXT(EDATE($F$4,7),"[$-411]MMM-YYYY")</f>
        <v>7-1900</v>
      </c>
      <c r="P14" s="54" t="str">
        <f>TEXT(EDATE($F$4,8),"[$-411]MMM-YYYY")</f>
        <v>8-1900</v>
      </c>
      <c r="Q14" s="54" t="str">
        <f>TEXT(EDATE($F$4,9),"[$-411]MMM-YYYY")</f>
        <v>9-1900</v>
      </c>
      <c r="R14" s="54" t="str">
        <f>TEXT(EDATE($F$4,10),"[$-411]MMM-YYYY")</f>
        <v>10-1900</v>
      </c>
      <c r="S14" s="54" t="str">
        <f>TEXT(EDATE($F$4,11),"[$-411]MMM-YYYY")</f>
        <v>11-1900</v>
      </c>
      <c r="T14" s="54" t="str">
        <f>TEXT(EDATE($F$4,12),"[$-411]MMM-YYYY")</f>
        <v>12-1900</v>
      </c>
      <c r="U14" s="54" t="str">
        <f>TEXT(EDATE($F$4,13),"[$-411]MMM-YYYY")</f>
        <v>1-1901</v>
      </c>
      <c r="V14" s="54" t="str">
        <f>TEXT(EDATE($F$4,14),"[$-411]MMM-YYYY")</f>
        <v>2-1901</v>
      </c>
      <c r="W14" s="54" t="str">
        <f>TEXT(EDATE($F$4,15),"[$-411]MMM-YYYY")</f>
        <v>3-1901</v>
      </c>
      <c r="X14" s="54" t="str">
        <f>TEXT(EDATE($F$4,16),"[$-411]MMM-YYYY")</f>
        <v>4-1901</v>
      </c>
      <c r="Y14" s="54" t="str">
        <f>TEXT(EDATE($F$4,17),"[$-411]MMM-YYYY")</f>
        <v>5-1901</v>
      </c>
      <c r="Z14" s="54" t="str">
        <f>TEXT(EDATE($F$4,18),"[$-411]MMM-YYYY")</f>
        <v>6-1901</v>
      </c>
      <c r="AA14" s="54" t="str">
        <f>TEXT(EDATE($F$4,19),"[$-411]MMM-YYYY")</f>
        <v>7-1901</v>
      </c>
      <c r="AB14" s="54" t="str">
        <f>TEXT(EDATE($F$4,20),"[$-411]MMM-YYYY")</f>
        <v>8-1901</v>
      </c>
      <c r="AC14" s="54" t="str">
        <f>TEXT(EDATE($F$4,21),"[$-411]MMM-YYYY")</f>
        <v>9-1901</v>
      </c>
      <c r="AD14" s="55" t="str">
        <f>TEXT(EDATE($F$4,22),"[$-411]MMM-YYYY")</f>
        <v>10-1901</v>
      </c>
      <c r="AE14" s="56" t="s">
        <v>18</v>
      </c>
      <c r="AF14" s="57" t="s">
        <v>19</v>
      </c>
      <c r="AG14" s="58"/>
      <c r="AH14" s="58"/>
      <c r="AI14" s="58"/>
      <c r="AJ14" s="58"/>
      <c r="AK14" s="58"/>
      <c r="AL14" s="58"/>
      <c r="AM14" s="58"/>
      <c r="AN14" s="58"/>
      <c r="AO14" s="58"/>
    </row>
    <row r="15" spans="2:41" s="44" customFormat="1" ht="25" customHeight="1">
      <c r="B15" s="59" t="s">
        <v>20</v>
      </c>
      <c r="C15" s="59" t="s">
        <v>21</v>
      </c>
      <c r="D15" s="60" t="s">
        <v>22</v>
      </c>
      <c r="E15" s="60" t="s">
        <v>23</v>
      </c>
      <c r="F15" s="61" t="s">
        <v>24</v>
      </c>
      <c r="G15" s="62" t="s">
        <v>25</v>
      </c>
      <c r="H15" s="63">
        <f>NETWORKDAYS($F$4,EOMONTH($F$4,0),)</f>
        <v>22</v>
      </c>
      <c r="I15" s="63">
        <f>NETWORKDAYS(EDATE($F$4,1),EOMONTH(EDATE($F$4,1),0),)</f>
        <v>1</v>
      </c>
      <c r="J15" s="64">
        <f>NETWORKDAYS(EDATE($F$4,2),EOMONTH(EDATE($F$4,2),0),)</f>
        <v>-2</v>
      </c>
      <c r="K15" s="64">
        <f>NETWORKDAYS(EDATE($F$4,3),EOMONTH(EDATE($F$4,3),0),)</f>
        <v>0</v>
      </c>
      <c r="L15" s="64">
        <f>NETWORKDAYS(EDATE($F$4,4),EOMONTH(EDATE($F$4,4),0),)</f>
        <v>1</v>
      </c>
      <c r="M15" s="64">
        <f>NETWORKDAYS(EDATE($F$4,5),EOMONTH(EDATE($F$4,5),0),)</f>
        <v>1</v>
      </c>
      <c r="N15" s="64">
        <f>NETWORKDAYS(EDATE($F$4,6),EOMONTH(EDATE($F$4,6),0),)</f>
        <v>0</v>
      </c>
      <c r="O15" s="64">
        <f>NETWORKDAYS(EDATE($F$4,7),EOMONTH(EDATE($F$4,7),0),)</f>
        <v>1</v>
      </c>
      <c r="P15" s="64">
        <f>NETWORKDAYS(EDATE($F$4,8),EOMONTH(EDATE($F$4,8),0),)</f>
        <v>1</v>
      </c>
      <c r="Q15" s="64">
        <f>NETWORKDAYS(EDATE($F$4,9),EOMONTH(EDATE($F$4,9),0),)</f>
        <v>0</v>
      </c>
      <c r="R15" s="64">
        <f>NETWORKDAYS(EDATE($F$4,10),EOMONTH(EDATE($F$4,10),0),)</f>
        <v>1</v>
      </c>
      <c r="S15" s="64">
        <f>NETWORKDAYS(EDATE($F$4,11),EOMONTH(EDATE($F$4,11),0),)</f>
        <v>1</v>
      </c>
      <c r="T15" s="64">
        <f>NETWORKDAYS(EDATE($F$4,12),EOMONTH(EDATE($F$4,12),0),)</f>
        <v>1</v>
      </c>
      <c r="U15" s="64">
        <f>NETWORKDAYS(EDATE($F$4,13),EOMONTH(EDATE($F$4,13),0),)</f>
        <v>1</v>
      </c>
      <c r="V15" s="64">
        <f>NETWORKDAYS(EDATE($F$4,14),EOMONTH(EDATE($F$4,14),0),)</f>
        <v>1</v>
      </c>
      <c r="W15" s="64">
        <f>NETWORKDAYS(EDATE($F$4,15),EOMONTH(EDATE($F$4,15),0),)</f>
        <v>0</v>
      </c>
      <c r="X15" s="64">
        <f>NETWORKDAYS(EDATE($F$4,16),EOMONTH(EDATE($F$4,16),0),)</f>
        <v>1</v>
      </c>
      <c r="Y15" s="64">
        <f>NETWORKDAYS(EDATE($F$4,17),EOMONTH(EDATE($F$4,17),0),)</f>
        <v>1</v>
      </c>
      <c r="Z15" s="64">
        <f>NETWORKDAYS(EDATE($F$4,18),EOMONTH(EDATE($F$4,18),0),)</f>
        <v>0</v>
      </c>
      <c r="AA15" s="64">
        <f>NETWORKDAYS(EDATE($F$4,19),EOMONTH(EDATE($F$4,19),0),)</f>
        <v>1</v>
      </c>
      <c r="AB15" s="64">
        <f>NETWORKDAYS(EDATE($F$4,20),EOMONTH(EDATE($F$4,20),0),)</f>
        <v>0</v>
      </c>
      <c r="AC15" s="64">
        <f>NETWORKDAYS(EDATE($F$4,21),EOMONTH(EDATE($F$4,21),0),)</f>
        <v>1</v>
      </c>
      <c r="AD15" s="65">
        <f>NETWORKDAYS(EDATE($F$4,22),EOMONTH(EDATE($F$4,22),0),)</f>
        <v>1</v>
      </c>
      <c r="AE15" s="66" t="s">
        <v>26</v>
      </c>
      <c r="AF15" s="67" t="s">
        <v>27</v>
      </c>
      <c r="AG15" s="68"/>
      <c r="AH15" s="68"/>
      <c r="AI15" s="68"/>
      <c r="AJ15" s="68"/>
      <c r="AK15" s="68"/>
      <c r="AL15" s="68"/>
      <c r="AM15" s="68"/>
      <c r="AN15" s="68"/>
      <c r="AO15" s="68"/>
    </row>
    <row r="16" spans="2:41" s="14" customFormat="1" ht="25" customHeight="1">
      <c r="B16" s="69"/>
      <c r="C16" s="69"/>
      <c r="D16" s="70"/>
      <c r="E16" s="71"/>
      <c r="F16" s="72"/>
      <c r="G16" s="73"/>
      <c r="H16" s="74"/>
      <c r="I16" s="74"/>
      <c r="J16" s="74"/>
      <c r="K16" s="74"/>
      <c r="L16" s="74"/>
      <c r="M16" s="74"/>
      <c r="N16" s="74"/>
      <c r="O16" s="74"/>
      <c r="P16" s="74"/>
      <c r="Q16" s="74"/>
      <c r="R16" s="74"/>
      <c r="S16" s="74"/>
      <c r="T16" s="74"/>
      <c r="U16" s="74"/>
      <c r="V16" s="74"/>
      <c r="W16" s="74"/>
      <c r="X16" s="74"/>
      <c r="Y16" s="74"/>
      <c r="Z16" s="74"/>
      <c r="AA16" s="74"/>
      <c r="AB16" s="74"/>
      <c r="AC16" s="74"/>
      <c r="AD16" s="75"/>
      <c r="AE16" s="76">
        <f>SUM(H16:AD16)*8</f>
        <v>0</v>
      </c>
      <c r="AF16" s="77">
        <f>AE16*E16*D16</f>
        <v>0</v>
      </c>
      <c r="AG16" s="78"/>
      <c r="AH16" s="78"/>
      <c r="AI16" s="78"/>
      <c r="AJ16" s="78"/>
      <c r="AK16" s="78"/>
      <c r="AL16" s="78"/>
      <c r="AM16" s="78"/>
      <c r="AN16" s="78"/>
      <c r="AO16" s="78"/>
    </row>
    <row r="17" spans="2:41" s="14" customFormat="1" ht="25" customHeight="1">
      <c r="B17" s="79"/>
      <c r="C17" s="79"/>
      <c r="D17" s="80"/>
      <c r="E17" s="81"/>
      <c r="F17" s="82"/>
      <c r="G17" s="83"/>
      <c r="H17" s="84"/>
      <c r="I17" s="84"/>
      <c r="J17" s="84"/>
      <c r="K17" s="84"/>
      <c r="L17" s="84"/>
      <c r="M17" s="84"/>
      <c r="N17" s="84"/>
      <c r="O17" s="84"/>
      <c r="P17" s="84"/>
      <c r="Q17" s="84"/>
      <c r="R17" s="84"/>
      <c r="S17" s="84"/>
      <c r="T17" s="84"/>
      <c r="U17" s="84"/>
      <c r="V17" s="84"/>
      <c r="W17" s="84"/>
      <c r="X17" s="84"/>
      <c r="Y17" s="84"/>
      <c r="Z17" s="84"/>
      <c r="AA17" s="84"/>
      <c r="AB17" s="84"/>
      <c r="AC17" s="84"/>
      <c r="AD17" s="85"/>
      <c r="AE17" s="76">
        <f t="shared" ref="AE17:AE29" si="0">SUM(H17:AD17)*8</f>
        <v>0</v>
      </c>
      <c r="AF17" s="77">
        <f t="shared" ref="AF17:AF29" si="1">AE17*E17*D17</f>
        <v>0</v>
      </c>
      <c r="AG17" s="86"/>
      <c r="AH17" s="78"/>
      <c r="AI17" s="78"/>
      <c r="AJ17" s="78"/>
      <c r="AK17" s="78"/>
      <c r="AL17" s="78"/>
      <c r="AM17" s="78"/>
      <c r="AN17" s="78"/>
      <c r="AO17" s="78"/>
    </row>
    <row r="18" spans="2:41" s="14" customFormat="1" ht="25" customHeight="1">
      <c r="B18" s="79"/>
      <c r="C18" s="79"/>
      <c r="D18" s="80"/>
      <c r="E18" s="81"/>
      <c r="F18" s="82"/>
      <c r="G18" s="83"/>
      <c r="H18" s="84"/>
      <c r="I18" s="84"/>
      <c r="J18" s="84"/>
      <c r="K18" s="84"/>
      <c r="L18" s="84"/>
      <c r="M18" s="84"/>
      <c r="N18" s="84"/>
      <c r="O18" s="84"/>
      <c r="P18" s="84"/>
      <c r="Q18" s="84"/>
      <c r="R18" s="84"/>
      <c r="S18" s="84"/>
      <c r="T18" s="84"/>
      <c r="U18" s="84"/>
      <c r="V18" s="84"/>
      <c r="W18" s="84"/>
      <c r="X18" s="84"/>
      <c r="Y18" s="84"/>
      <c r="Z18" s="84"/>
      <c r="AA18" s="84"/>
      <c r="AB18" s="84"/>
      <c r="AC18" s="84"/>
      <c r="AD18" s="85"/>
      <c r="AE18" s="76">
        <f t="shared" si="0"/>
        <v>0</v>
      </c>
      <c r="AF18" s="77">
        <f t="shared" si="1"/>
        <v>0</v>
      </c>
      <c r="AG18" s="78"/>
      <c r="AH18" s="78"/>
      <c r="AI18" s="78"/>
      <c r="AJ18" s="78"/>
      <c r="AK18" s="78"/>
      <c r="AL18" s="78"/>
      <c r="AM18" s="78"/>
      <c r="AN18" s="78"/>
      <c r="AO18" s="78"/>
    </row>
    <row r="19" spans="2:41" s="14" customFormat="1" ht="25" customHeight="1">
      <c r="B19" s="79"/>
      <c r="C19" s="79"/>
      <c r="D19" s="80"/>
      <c r="E19" s="81"/>
      <c r="F19" s="82"/>
      <c r="G19" s="83"/>
      <c r="H19" s="84"/>
      <c r="I19" s="84"/>
      <c r="J19" s="84"/>
      <c r="K19" s="84"/>
      <c r="L19" s="84"/>
      <c r="M19" s="84"/>
      <c r="N19" s="84"/>
      <c r="O19" s="84"/>
      <c r="P19" s="84"/>
      <c r="Q19" s="84"/>
      <c r="R19" s="84"/>
      <c r="S19" s="84"/>
      <c r="T19" s="84"/>
      <c r="U19" s="84"/>
      <c r="V19" s="84"/>
      <c r="W19" s="84"/>
      <c r="X19" s="84"/>
      <c r="Y19" s="84"/>
      <c r="Z19" s="84"/>
      <c r="AA19" s="84"/>
      <c r="AB19" s="84"/>
      <c r="AC19" s="84"/>
      <c r="AD19" s="85"/>
      <c r="AE19" s="76">
        <f t="shared" si="0"/>
        <v>0</v>
      </c>
      <c r="AF19" s="77">
        <f t="shared" si="1"/>
        <v>0</v>
      </c>
      <c r="AG19" s="78"/>
      <c r="AH19" s="78"/>
      <c r="AI19" s="78"/>
      <c r="AJ19" s="78"/>
      <c r="AK19" s="78"/>
      <c r="AL19" s="78"/>
      <c r="AM19" s="78"/>
      <c r="AN19" s="78"/>
      <c r="AO19" s="78"/>
    </row>
    <row r="20" spans="2:41" s="14" customFormat="1" ht="25" customHeight="1">
      <c r="B20" s="79"/>
      <c r="C20" s="79"/>
      <c r="D20" s="80"/>
      <c r="E20" s="81"/>
      <c r="F20" s="82"/>
      <c r="G20" s="83"/>
      <c r="H20" s="84"/>
      <c r="I20" s="84"/>
      <c r="J20" s="84"/>
      <c r="K20" s="84"/>
      <c r="L20" s="84"/>
      <c r="M20" s="84"/>
      <c r="N20" s="84"/>
      <c r="O20" s="84"/>
      <c r="P20" s="84"/>
      <c r="Q20" s="84"/>
      <c r="R20" s="84"/>
      <c r="S20" s="84"/>
      <c r="T20" s="84"/>
      <c r="U20" s="84"/>
      <c r="V20" s="84"/>
      <c r="W20" s="84"/>
      <c r="X20" s="84"/>
      <c r="Y20" s="84"/>
      <c r="Z20" s="84"/>
      <c r="AA20" s="84"/>
      <c r="AB20" s="84"/>
      <c r="AC20" s="84"/>
      <c r="AD20" s="85"/>
      <c r="AE20" s="76">
        <f t="shared" si="0"/>
        <v>0</v>
      </c>
      <c r="AF20" s="77">
        <f t="shared" si="1"/>
        <v>0</v>
      </c>
      <c r="AG20" s="78"/>
      <c r="AH20" s="78"/>
      <c r="AI20" s="78"/>
      <c r="AJ20" s="78"/>
      <c r="AK20" s="78"/>
      <c r="AL20" s="78"/>
      <c r="AM20" s="78"/>
      <c r="AN20" s="78"/>
      <c r="AO20" s="78"/>
    </row>
    <row r="21" spans="2:41" s="14" customFormat="1" ht="25" customHeight="1">
      <c r="B21" s="79"/>
      <c r="C21" s="79"/>
      <c r="D21" s="80"/>
      <c r="E21" s="81"/>
      <c r="F21" s="82"/>
      <c r="G21" s="83"/>
      <c r="H21" s="84"/>
      <c r="I21" s="84"/>
      <c r="J21" s="84"/>
      <c r="K21" s="84"/>
      <c r="L21" s="84"/>
      <c r="M21" s="84"/>
      <c r="N21" s="84"/>
      <c r="O21" s="84"/>
      <c r="P21" s="84"/>
      <c r="Q21" s="84"/>
      <c r="R21" s="84"/>
      <c r="S21" s="84"/>
      <c r="T21" s="84"/>
      <c r="U21" s="84"/>
      <c r="V21" s="84"/>
      <c r="W21" s="84"/>
      <c r="X21" s="84"/>
      <c r="Y21" s="84"/>
      <c r="Z21" s="84"/>
      <c r="AA21" s="84"/>
      <c r="AB21" s="84"/>
      <c r="AC21" s="84"/>
      <c r="AD21" s="85"/>
      <c r="AE21" s="76">
        <f t="shared" si="0"/>
        <v>0</v>
      </c>
      <c r="AF21" s="77">
        <f t="shared" si="1"/>
        <v>0</v>
      </c>
      <c r="AG21" s="78"/>
      <c r="AH21" s="78"/>
      <c r="AI21" s="78"/>
      <c r="AJ21" s="78"/>
      <c r="AK21" s="78"/>
      <c r="AL21" s="78"/>
      <c r="AM21" s="78"/>
      <c r="AN21" s="78"/>
      <c r="AO21" s="78"/>
    </row>
    <row r="22" spans="2:41" s="14" customFormat="1" ht="25" customHeight="1">
      <c r="B22" s="79"/>
      <c r="C22" s="79"/>
      <c r="D22" s="80"/>
      <c r="E22" s="81"/>
      <c r="F22" s="82"/>
      <c r="G22" s="83"/>
      <c r="H22" s="84"/>
      <c r="I22" s="84"/>
      <c r="J22" s="84"/>
      <c r="K22" s="84"/>
      <c r="L22" s="84"/>
      <c r="M22" s="84"/>
      <c r="N22" s="84"/>
      <c r="O22" s="84"/>
      <c r="P22" s="84"/>
      <c r="Q22" s="84"/>
      <c r="R22" s="84"/>
      <c r="S22" s="84"/>
      <c r="T22" s="84"/>
      <c r="U22" s="84"/>
      <c r="V22" s="84"/>
      <c r="W22" s="84"/>
      <c r="X22" s="84"/>
      <c r="Y22" s="84"/>
      <c r="Z22" s="84"/>
      <c r="AA22" s="84"/>
      <c r="AB22" s="84"/>
      <c r="AC22" s="84"/>
      <c r="AD22" s="85"/>
      <c r="AE22" s="76">
        <f t="shared" si="0"/>
        <v>0</v>
      </c>
      <c r="AF22" s="77">
        <f t="shared" si="1"/>
        <v>0</v>
      </c>
      <c r="AG22" s="78"/>
      <c r="AH22" s="78"/>
      <c r="AI22" s="78"/>
      <c r="AJ22" s="78"/>
      <c r="AK22" s="78"/>
      <c r="AL22" s="78"/>
      <c r="AM22" s="78"/>
      <c r="AN22" s="78"/>
      <c r="AO22" s="78"/>
    </row>
    <row r="23" spans="2:41" s="14" customFormat="1" ht="25" customHeight="1">
      <c r="B23" s="79"/>
      <c r="C23" s="79"/>
      <c r="D23" s="80"/>
      <c r="E23" s="81"/>
      <c r="F23" s="82"/>
      <c r="G23" s="83"/>
      <c r="H23" s="84"/>
      <c r="I23" s="84"/>
      <c r="J23" s="84"/>
      <c r="K23" s="84"/>
      <c r="L23" s="84"/>
      <c r="M23" s="84"/>
      <c r="N23" s="84"/>
      <c r="O23" s="84"/>
      <c r="P23" s="84"/>
      <c r="Q23" s="84"/>
      <c r="R23" s="84"/>
      <c r="S23" s="84"/>
      <c r="T23" s="84"/>
      <c r="U23" s="84"/>
      <c r="V23" s="84"/>
      <c r="W23" s="84"/>
      <c r="X23" s="84"/>
      <c r="Y23" s="84"/>
      <c r="Z23" s="84"/>
      <c r="AA23" s="84"/>
      <c r="AB23" s="84"/>
      <c r="AC23" s="84"/>
      <c r="AD23" s="85"/>
      <c r="AE23" s="76">
        <f t="shared" si="0"/>
        <v>0</v>
      </c>
      <c r="AF23" s="77">
        <f t="shared" si="1"/>
        <v>0</v>
      </c>
      <c r="AG23" s="78"/>
      <c r="AH23" s="78"/>
      <c r="AI23" s="78"/>
      <c r="AJ23" s="78"/>
      <c r="AK23" s="78"/>
      <c r="AL23" s="78"/>
      <c r="AM23" s="78"/>
      <c r="AN23" s="78"/>
      <c r="AO23" s="78"/>
    </row>
    <row r="24" spans="2:41" s="14" customFormat="1" ht="25" customHeight="1">
      <c r="B24" s="79"/>
      <c r="C24" s="79"/>
      <c r="D24" s="80"/>
      <c r="E24" s="81"/>
      <c r="F24" s="82"/>
      <c r="G24" s="83"/>
      <c r="H24" s="84"/>
      <c r="I24" s="84"/>
      <c r="J24" s="84"/>
      <c r="K24" s="84"/>
      <c r="L24" s="84"/>
      <c r="M24" s="84"/>
      <c r="N24" s="84"/>
      <c r="O24" s="84"/>
      <c r="P24" s="84"/>
      <c r="Q24" s="84"/>
      <c r="R24" s="84"/>
      <c r="S24" s="84"/>
      <c r="T24" s="84"/>
      <c r="U24" s="84"/>
      <c r="V24" s="84"/>
      <c r="W24" s="84"/>
      <c r="X24" s="84"/>
      <c r="Y24" s="84"/>
      <c r="Z24" s="84"/>
      <c r="AA24" s="84"/>
      <c r="AB24" s="84"/>
      <c r="AC24" s="84"/>
      <c r="AD24" s="85"/>
      <c r="AE24" s="76">
        <f t="shared" si="0"/>
        <v>0</v>
      </c>
      <c r="AF24" s="77">
        <f t="shared" si="1"/>
        <v>0</v>
      </c>
      <c r="AG24" s="78"/>
      <c r="AH24" s="78"/>
      <c r="AI24" s="78"/>
      <c r="AJ24" s="78"/>
      <c r="AK24" s="78"/>
      <c r="AL24" s="78"/>
      <c r="AM24" s="78"/>
      <c r="AN24" s="78"/>
      <c r="AO24" s="78"/>
    </row>
    <row r="25" spans="2:41" s="14" customFormat="1" ht="25" customHeight="1">
      <c r="B25" s="79"/>
      <c r="C25" s="79"/>
      <c r="D25" s="80"/>
      <c r="E25" s="81"/>
      <c r="F25" s="82"/>
      <c r="G25" s="83"/>
      <c r="H25" s="84"/>
      <c r="I25" s="84"/>
      <c r="J25" s="84"/>
      <c r="K25" s="84"/>
      <c r="L25" s="84"/>
      <c r="M25" s="84"/>
      <c r="N25" s="84"/>
      <c r="O25" s="84"/>
      <c r="P25" s="84"/>
      <c r="Q25" s="84"/>
      <c r="R25" s="84"/>
      <c r="S25" s="84"/>
      <c r="T25" s="84"/>
      <c r="U25" s="84"/>
      <c r="V25" s="84"/>
      <c r="W25" s="84"/>
      <c r="X25" s="84"/>
      <c r="Y25" s="84"/>
      <c r="Z25" s="84"/>
      <c r="AA25" s="84"/>
      <c r="AB25" s="84"/>
      <c r="AC25" s="84"/>
      <c r="AD25" s="85"/>
      <c r="AE25" s="76">
        <f t="shared" si="0"/>
        <v>0</v>
      </c>
      <c r="AF25" s="77">
        <f t="shared" si="1"/>
        <v>0</v>
      </c>
      <c r="AG25" s="78"/>
      <c r="AH25" s="78"/>
      <c r="AI25" s="78"/>
      <c r="AJ25" s="78"/>
      <c r="AK25" s="78"/>
      <c r="AL25" s="78"/>
      <c r="AM25" s="78"/>
      <c r="AN25" s="78"/>
      <c r="AO25" s="78"/>
    </row>
    <row r="26" spans="2:41" s="14" customFormat="1" ht="25" customHeight="1">
      <c r="B26" s="79"/>
      <c r="C26" s="79"/>
      <c r="D26" s="80"/>
      <c r="E26" s="81"/>
      <c r="F26" s="82"/>
      <c r="G26" s="83"/>
      <c r="H26" s="84"/>
      <c r="I26" s="84"/>
      <c r="J26" s="84"/>
      <c r="K26" s="84"/>
      <c r="L26" s="84"/>
      <c r="M26" s="84"/>
      <c r="N26" s="84"/>
      <c r="O26" s="84"/>
      <c r="P26" s="84"/>
      <c r="Q26" s="84"/>
      <c r="R26" s="84"/>
      <c r="S26" s="84"/>
      <c r="T26" s="84"/>
      <c r="U26" s="84"/>
      <c r="V26" s="84"/>
      <c r="W26" s="84"/>
      <c r="X26" s="84"/>
      <c r="Y26" s="84"/>
      <c r="Z26" s="84"/>
      <c r="AA26" s="84"/>
      <c r="AB26" s="84"/>
      <c r="AC26" s="84"/>
      <c r="AD26" s="85"/>
      <c r="AE26" s="76">
        <f t="shared" si="0"/>
        <v>0</v>
      </c>
      <c r="AF26" s="77">
        <f t="shared" si="1"/>
        <v>0</v>
      </c>
      <c r="AG26" s="78"/>
      <c r="AH26" s="78"/>
      <c r="AI26" s="78"/>
      <c r="AJ26" s="78"/>
      <c r="AK26" s="78"/>
      <c r="AL26" s="78"/>
      <c r="AM26" s="78"/>
      <c r="AN26" s="78"/>
      <c r="AO26" s="78"/>
    </row>
    <row r="27" spans="2:41" s="14" customFormat="1" ht="25" customHeight="1">
      <c r="B27" s="79"/>
      <c r="C27" s="79"/>
      <c r="D27" s="80"/>
      <c r="E27" s="81"/>
      <c r="F27" s="82"/>
      <c r="G27" s="83"/>
      <c r="H27" s="84"/>
      <c r="I27" s="84"/>
      <c r="J27" s="84"/>
      <c r="K27" s="84"/>
      <c r="L27" s="84"/>
      <c r="M27" s="84"/>
      <c r="N27" s="84"/>
      <c r="O27" s="84"/>
      <c r="P27" s="84"/>
      <c r="Q27" s="84"/>
      <c r="R27" s="84"/>
      <c r="S27" s="84"/>
      <c r="T27" s="84"/>
      <c r="U27" s="84"/>
      <c r="V27" s="84"/>
      <c r="W27" s="84"/>
      <c r="X27" s="84"/>
      <c r="Y27" s="84"/>
      <c r="Z27" s="84"/>
      <c r="AA27" s="84"/>
      <c r="AB27" s="84"/>
      <c r="AC27" s="84"/>
      <c r="AD27" s="85"/>
      <c r="AE27" s="76">
        <f t="shared" si="0"/>
        <v>0</v>
      </c>
      <c r="AF27" s="77">
        <f t="shared" si="1"/>
        <v>0</v>
      </c>
      <c r="AG27" s="78"/>
      <c r="AH27" s="78"/>
      <c r="AI27" s="78"/>
      <c r="AJ27" s="78"/>
      <c r="AK27" s="78"/>
      <c r="AL27" s="78"/>
      <c r="AM27" s="78"/>
      <c r="AN27" s="78"/>
      <c r="AO27" s="78"/>
    </row>
    <row r="28" spans="2:41" s="14" customFormat="1" ht="25" customHeight="1">
      <c r="B28" s="79"/>
      <c r="C28" s="79"/>
      <c r="D28" s="80"/>
      <c r="E28" s="81"/>
      <c r="F28" s="82"/>
      <c r="G28" s="83"/>
      <c r="H28" s="84"/>
      <c r="I28" s="84"/>
      <c r="J28" s="84"/>
      <c r="K28" s="84"/>
      <c r="L28" s="84"/>
      <c r="M28" s="84"/>
      <c r="N28" s="84"/>
      <c r="O28" s="84"/>
      <c r="P28" s="84"/>
      <c r="Q28" s="84"/>
      <c r="R28" s="84"/>
      <c r="S28" s="84"/>
      <c r="T28" s="84"/>
      <c r="U28" s="84"/>
      <c r="V28" s="84"/>
      <c r="W28" s="84"/>
      <c r="X28" s="84"/>
      <c r="Y28" s="84"/>
      <c r="Z28" s="84"/>
      <c r="AA28" s="84"/>
      <c r="AB28" s="84"/>
      <c r="AC28" s="84"/>
      <c r="AD28" s="85"/>
      <c r="AE28" s="76">
        <f t="shared" si="0"/>
        <v>0</v>
      </c>
      <c r="AF28" s="77">
        <f t="shared" si="1"/>
        <v>0</v>
      </c>
      <c r="AG28" s="78"/>
      <c r="AH28" s="78"/>
      <c r="AI28" s="78"/>
      <c r="AJ28" s="78"/>
      <c r="AK28" s="78"/>
      <c r="AL28" s="78"/>
      <c r="AM28" s="78"/>
      <c r="AN28" s="78"/>
      <c r="AO28" s="78"/>
    </row>
    <row r="29" spans="2:41" s="14" customFormat="1" ht="25" customHeight="1" thickBot="1">
      <c r="B29" s="87"/>
      <c r="C29" s="87"/>
      <c r="D29" s="88"/>
      <c r="E29" s="89"/>
      <c r="F29" s="90"/>
      <c r="G29" s="91"/>
      <c r="H29" s="92"/>
      <c r="I29" s="92"/>
      <c r="J29" s="92"/>
      <c r="K29" s="92"/>
      <c r="L29" s="92"/>
      <c r="M29" s="92"/>
      <c r="N29" s="92"/>
      <c r="O29" s="92"/>
      <c r="P29" s="92"/>
      <c r="Q29" s="92"/>
      <c r="R29" s="92"/>
      <c r="S29" s="92"/>
      <c r="T29" s="92"/>
      <c r="U29" s="92"/>
      <c r="V29" s="92"/>
      <c r="W29" s="92"/>
      <c r="X29" s="92"/>
      <c r="Y29" s="92"/>
      <c r="Z29" s="92"/>
      <c r="AA29" s="92"/>
      <c r="AB29" s="92"/>
      <c r="AC29" s="92"/>
      <c r="AD29" s="93"/>
      <c r="AE29" s="76">
        <f t="shared" si="0"/>
        <v>0</v>
      </c>
      <c r="AF29" s="77">
        <f t="shared" si="1"/>
        <v>0</v>
      </c>
      <c r="AG29" s="78"/>
      <c r="AH29" s="78"/>
      <c r="AI29" s="78"/>
      <c r="AJ29" s="78"/>
      <c r="AK29" s="78"/>
      <c r="AL29" s="78"/>
      <c r="AM29" s="78"/>
      <c r="AN29" s="78"/>
      <c r="AO29" s="78"/>
    </row>
    <row r="30" spans="2:41" s="7" customFormat="1" ht="30" customHeight="1" thickTop="1" thickBot="1">
      <c r="B30" s="94" t="s">
        <v>0</v>
      </c>
      <c r="C30" s="95"/>
      <c r="D30" s="95"/>
      <c r="E30" s="96"/>
      <c r="F30" s="97"/>
      <c r="G30" s="98" t="s">
        <v>34</v>
      </c>
      <c r="H30" s="99">
        <f t="shared" ref="H30:AF30" si="2">SUM(H16:H29)</f>
        <v>0</v>
      </c>
      <c r="I30" s="100">
        <f t="shared" si="2"/>
        <v>0</v>
      </c>
      <c r="J30" s="100">
        <f t="shared" si="2"/>
        <v>0</v>
      </c>
      <c r="K30" s="100">
        <f t="shared" si="2"/>
        <v>0</v>
      </c>
      <c r="L30" s="100">
        <f t="shared" si="2"/>
        <v>0</v>
      </c>
      <c r="M30" s="100">
        <f t="shared" si="2"/>
        <v>0</v>
      </c>
      <c r="N30" s="100">
        <f t="shared" si="2"/>
        <v>0</v>
      </c>
      <c r="O30" s="100">
        <f t="shared" si="2"/>
        <v>0</v>
      </c>
      <c r="P30" s="100">
        <f t="shared" si="2"/>
        <v>0</v>
      </c>
      <c r="Q30" s="100">
        <f t="shared" si="2"/>
        <v>0</v>
      </c>
      <c r="R30" s="100">
        <f t="shared" si="2"/>
        <v>0</v>
      </c>
      <c r="S30" s="100">
        <f t="shared" si="2"/>
        <v>0</v>
      </c>
      <c r="T30" s="100">
        <f t="shared" si="2"/>
        <v>0</v>
      </c>
      <c r="U30" s="100">
        <f t="shared" si="2"/>
        <v>0</v>
      </c>
      <c r="V30" s="100">
        <f t="shared" si="2"/>
        <v>0</v>
      </c>
      <c r="W30" s="100">
        <f t="shared" si="2"/>
        <v>0</v>
      </c>
      <c r="X30" s="100">
        <f t="shared" si="2"/>
        <v>0</v>
      </c>
      <c r="Y30" s="100">
        <f t="shared" si="2"/>
        <v>0</v>
      </c>
      <c r="Z30" s="100">
        <f t="shared" si="2"/>
        <v>0</v>
      </c>
      <c r="AA30" s="100">
        <f t="shared" si="2"/>
        <v>0</v>
      </c>
      <c r="AB30" s="100">
        <f t="shared" si="2"/>
        <v>0</v>
      </c>
      <c r="AC30" s="100">
        <f t="shared" si="2"/>
        <v>0</v>
      </c>
      <c r="AD30" s="101">
        <f t="shared" si="2"/>
        <v>0</v>
      </c>
      <c r="AE30" s="102">
        <f t="shared" si="2"/>
        <v>0</v>
      </c>
      <c r="AF30" s="103">
        <f t="shared" si="2"/>
        <v>0</v>
      </c>
    </row>
    <row r="31" spans="2:41" s="7" customFormat="1" ht="25" customHeight="1">
      <c r="H31" s="104" t="s">
        <v>53</v>
      </c>
      <c r="AF31" s="43" t="s">
        <v>14</v>
      </c>
    </row>
    <row r="32" spans="2:41" s="44" customFormat="1" ht="25" customHeight="1">
      <c r="B32" s="8" t="s">
        <v>35</v>
      </c>
      <c r="C32" s="9"/>
      <c r="D32" s="9"/>
      <c r="E32" s="9"/>
      <c r="F32" s="9"/>
      <c r="G32" s="9"/>
      <c r="H32" s="9"/>
      <c r="I32" s="9"/>
      <c r="J32" s="9"/>
      <c r="K32" s="9"/>
      <c r="L32" s="9"/>
      <c r="M32" s="9"/>
      <c r="N32" s="9"/>
      <c r="O32" s="9"/>
      <c r="P32" s="9"/>
      <c r="Q32" s="9"/>
      <c r="R32" s="9"/>
      <c r="S32" s="45"/>
      <c r="T32" s="45"/>
      <c r="U32" s="45"/>
      <c r="V32" s="45"/>
      <c r="W32" s="45"/>
      <c r="X32" s="45"/>
      <c r="Y32" s="45"/>
      <c r="Z32" s="45"/>
      <c r="AA32" s="45"/>
      <c r="AB32" s="45"/>
      <c r="AC32" s="45"/>
      <c r="AD32" s="45"/>
      <c r="AE32" s="45"/>
      <c r="AF32" s="46"/>
      <c r="AG32" s="47"/>
      <c r="AH32" s="47"/>
      <c r="AI32" s="47"/>
      <c r="AJ32" s="47"/>
      <c r="AK32" s="47"/>
      <c r="AL32" s="47"/>
      <c r="AM32" s="47"/>
      <c r="AN32" s="47"/>
      <c r="AO32" s="47"/>
    </row>
    <row r="33" spans="2:41" s="48" customFormat="1" ht="19" customHeight="1">
      <c r="B33" s="49"/>
      <c r="C33" s="49"/>
      <c r="D33" s="50"/>
      <c r="E33" s="50"/>
      <c r="F33" s="51" t="s">
        <v>16</v>
      </c>
      <c r="G33" s="52" t="s">
        <v>17</v>
      </c>
      <c r="H33" s="53" t="str">
        <f>TEXT($F$4,"[$-411]MMM-YYYY")</f>
        <v>1-1900</v>
      </c>
      <c r="I33" s="53" t="str">
        <f>TEXT(EDATE($F$4,1),"[$-411]MMM-YYYY")</f>
        <v>1-1900</v>
      </c>
      <c r="J33" s="54" t="str">
        <f>TEXT(EDATE($F$4,2),"[$-411]MMM-YYYY")</f>
        <v>2-1900</v>
      </c>
      <c r="K33" s="54" t="str">
        <f>TEXT(EDATE($F$4,3),"[$-411]MMM-YYYY")</f>
        <v>3-1900</v>
      </c>
      <c r="L33" s="54" t="str">
        <f>TEXT(EDATE($F$4,4),"[$-411]MMM-YYYY")</f>
        <v>4-1900</v>
      </c>
      <c r="M33" s="54" t="str">
        <f>TEXT(EDATE($F$4,5),"[$-411]MMM-YYYY")</f>
        <v>5-1900</v>
      </c>
      <c r="N33" s="54" t="str">
        <f>TEXT(EDATE($F$4,6),"[$-411]MMM-YYYY")</f>
        <v>6-1900</v>
      </c>
      <c r="O33" s="54" t="str">
        <f>TEXT(EDATE($F$4,7),"[$-411]MMM-YYYY")</f>
        <v>7-1900</v>
      </c>
      <c r="P33" s="54" t="str">
        <f>TEXT(EDATE($F$4,8),"[$-411]MMM-YYYY")</f>
        <v>8-1900</v>
      </c>
      <c r="Q33" s="54" t="str">
        <f>TEXT(EDATE($F$4,9),"[$-411]MMM-YYYY")</f>
        <v>9-1900</v>
      </c>
      <c r="R33" s="54" t="str">
        <f>TEXT(EDATE($F$4,10),"[$-411]MMM-YYYY")</f>
        <v>10-1900</v>
      </c>
      <c r="S33" s="54" t="str">
        <f>TEXT(EDATE($F$4,11),"[$-411]MMM-YYYY")</f>
        <v>11-1900</v>
      </c>
      <c r="T33" s="54" t="str">
        <f>TEXT(EDATE($F$4,12),"[$-411]MMM-YYYY")</f>
        <v>12-1900</v>
      </c>
      <c r="U33" s="54" t="str">
        <f>TEXT(EDATE($F$4,13),"[$-411]MMM-YYYY")</f>
        <v>1-1901</v>
      </c>
      <c r="V33" s="54" t="str">
        <f>TEXT(EDATE($F$4,14),"[$-411]MMM-YYYY")</f>
        <v>2-1901</v>
      </c>
      <c r="W33" s="54" t="str">
        <f>TEXT(EDATE($F$4,15),"[$-411]MMM-YYYY")</f>
        <v>3-1901</v>
      </c>
      <c r="X33" s="54" t="str">
        <f>TEXT(EDATE($F$4,16),"[$-411]MMM-YYYY")</f>
        <v>4-1901</v>
      </c>
      <c r="Y33" s="54" t="str">
        <f>TEXT(EDATE($F$4,17),"[$-411]MMM-YYYY")</f>
        <v>5-1901</v>
      </c>
      <c r="Z33" s="54" t="str">
        <f>TEXT(EDATE($F$4,18),"[$-411]MMM-YYYY")</f>
        <v>6-1901</v>
      </c>
      <c r="AA33" s="54" t="str">
        <f>TEXT(EDATE($F$4,19),"[$-411]MMM-YYYY")</f>
        <v>7-1901</v>
      </c>
      <c r="AB33" s="54" t="str">
        <f>TEXT(EDATE($F$4,20),"[$-411]MMM-YYYY")</f>
        <v>8-1901</v>
      </c>
      <c r="AC33" s="54" t="str">
        <f>TEXT(EDATE($F$4,21),"[$-411]MMM-YYYY")</f>
        <v>9-1901</v>
      </c>
      <c r="AD33" s="55" t="str">
        <f>TEXT(EDATE($F$4,22),"[$-411]MMM-YYYY")</f>
        <v>10-1901</v>
      </c>
      <c r="AE33" s="56" t="s">
        <v>18</v>
      </c>
      <c r="AF33" s="57" t="s">
        <v>19</v>
      </c>
      <c r="AG33" s="58"/>
      <c r="AH33" s="58"/>
      <c r="AI33" s="58"/>
      <c r="AJ33" s="58"/>
      <c r="AK33" s="58"/>
      <c r="AL33" s="58"/>
      <c r="AM33" s="58"/>
      <c r="AN33" s="58"/>
      <c r="AO33" s="58"/>
    </row>
    <row r="34" spans="2:41" s="44" customFormat="1" ht="25" customHeight="1">
      <c r="B34" s="59" t="s">
        <v>20</v>
      </c>
      <c r="C34" s="59" t="s">
        <v>21</v>
      </c>
      <c r="D34" s="60" t="s">
        <v>22</v>
      </c>
      <c r="E34" s="60" t="s">
        <v>23</v>
      </c>
      <c r="F34" s="61" t="s">
        <v>24</v>
      </c>
      <c r="G34" s="62" t="s">
        <v>25</v>
      </c>
      <c r="H34" s="63">
        <f>NETWORKDAYS($F$4,EOMONTH($F$4,0),)</f>
        <v>22</v>
      </c>
      <c r="I34" s="63">
        <f>NETWORKDAYS(EDATE($F$4,1),EOMONTH(EDATE($F$4,1),0),)</f>
        <v>1</v>
      </c>
      <c r="J34" s="64">
        <f>NETWORKDAYS(EDATE($F$4,2),EOMONTH(EDATE($F$4,2),0),)</f>
        <v>-2</v>
      </c>
      <c r="K34" s="64">
        <f>NETWORKDAYS(EDATE($F$4,3),EOMONTH(EDATE($F$4,3),0),)</f>
        <v>0</v>
      </c>
      <c r="L34" s="64">
        <f>NETWORKDAYS(EDATE($F$4,4),EOMONTH(EDATE($F$4,4),0),)</f>
        <v>1</v>
      </c>
      <c r="M34" s="64">
        <f>NETWORKDAYS(EDATE($F$4,5),EOMONTH(EDATE($F$4,5),0),)</f>
        <v>1</v>
      </c>
      <c r="N34" s="64">
        <f>NETWORKDAYS(EDATE($F$4,6),EOMONTH(EDATE($F$4,6),0),)</f>
        <v>0</v>
      </c>
      <c r="O34" s="64">
        <f>NETWORKDAYS(EDATE($F$4,7),EOMONTH(EDATE($F$4,7),0),)</f>
        <v>1</v>
      </c>
      <c r="P34" s="64">
        <f>NETWORKDAYS(EDATE($F$4,8),EOMONTH(EDATE($F$4,8),0),)</f>
        <v>1</v>
      </c>
      <c r="Q34" s="64">
        <f>NETWORKDAYS(EDATE($F$4,9),EOMONTH(EDATE($F$4,9),0),)</f>
        <v>0</v>
      </c>
      <c r="R34" s="64">
        <f>NETWORKDAYS(EDATE($F$4,10),EOMONTH(EDATE($F$4,10),0),)</f>
        <v>1</v>
      </c>
      <c r="S34" s="64">
        <f>NETWORKDAYS(EDATE($F$4,11),EOMONTH(EDATE($F$4,11),0),)</f>
        <v>1</v>
      </c>
      <c r="T34" s="64">
        <f>NETWORKDAYS(EDATE($F$4,12),EOMONTH(EDATE($F$4,12),0),)</f>
        <v>1</v>
      </c>
      <c r="U34" s="64">
        <f>NETWORKDAYS(EDATE($F$4,13),EOMONTH(EDATE($F$4,13),0),)</f>
        <v>1</v>
      </c>
      <c r="V34" s="64">
        <f>NETWORKDAYS(EDATE($F$4,14),EOMONTH(EDATE($F$4,14),0),)</f>
        <v>1</v>
      </c>
      <c r="W34" s="64">
        <f>NETWORKDAYS(EDATE($F$4,15),EOMONTH(EDATE($F$4,15),0),)</f>
        <v>0</v>
      </c>
      <c r="X34" s="64">
        <f>NETWORKDAYS(EDATE($F$4,16),EOMONTH(EDATE($F$4,16),0),)</f>
        <v>1</v>
      </c>
      <c r="Y34" s="64">
        <f>NETWORKDAYS(EDATE($F$4,17),EOMONTH(EDATE($F$4,17),0),)</f>
        <v>1</v>
      </c>
      <c r="Z34" s="64">
        <f>NETWORKDAYS(EDATE($F$4,18),EOMONTH(EDATE($F$4,18),0),)</f>
        <v>0</v>
      </c>
      <c r="AA34" s="64">
        <f>NETWORKDAYS(EDATE($F$4,19),EOMONTH(EDATE($F$4,19),0),)</f>
        <v>1</v>
      </c>
      <c r="AB34" s="64">
        <f>NETWORKDAYS(EDATE($F$4,20),EOMONTH(EDATE($F$4,20),0),)</f>
        <v>0</v>
      </c>
      <c r="AC34" s="64">
        <f>NETWORKDAYS(EDATE($F$4,21),EOMONTH(EDATE($F$4,21),0),)</f>
        <v>1</v>
      </c>
      <c r="AD34" s="65">
        <f>NETWORKDAYS(EDATE($F$4,22),EOMONTH(EDATE($F$4,22),0),)</f>
        <v>1</v>
      </c>
      <c r="AE34" s="66" t="s">
        <v>26</v>
      </c>
      <c r="AF34" s="67" t="s">
        <v>27</v>
      </c>
      <c r="AG34" s="68"/>
      <c r="AH34" s="68"/>
      <c r="AI34" s="68"/>
      <c r="AJ34" s="68"/>
      <c r="AK34" s="68"/>
      <c r="AL34" s="68"/>
      <c r="AM34" s="68"/>
      <c r="AN34" s="68"/>
      <c r="AO34" s="68"/>
    </row>
    <row r="35" spans="2:41" s="14" customFormat="1" ht="25" customHeight="1">
      <c r="B35" s="69"/>
      <c r="C35" s="69"/>
      <c r="D35" s="70"/>
      <c r="E35" s="71"/>
      <c r="F35" s="72"/>
      <c r="G35" s="73"/>
      <c r="H35" s="74"/>
      <c r="I35" s="74"/>
      <c r="J35" s="74"/>
      <c r="K35" s="74"/>
      <c r="L35" s="74"/>
      <c r="M35" s="74"/>
      <c r="N35" s="74"/>
      <c r="O35" s="74"/>
      <c r="P35" s="74"/>
      <c r="Q35" s="74"/>
      <c r="R35" s="74"/>
      <c r="S35" s="74"/>
      <c r="T35" s="74"/>
      <c r="U35" s="74"/>
      <c r="V35" s="74"/>
      <c r="W35" s="74"/>
      <c r="X35" s="74"/>
      <c r="Y35" s="74"/>
      <c r="Z35" s="74"/>
      <c r="AA35" s="74"/>
      <c r="AB35" s="74"/>
      <c r="AC35" s="74"/>
      <c r="AD35" s="75"/>
      <c r="AE35" s="76">
        <f>SUM(H35:AD35)*8</f>
        <v>0</v>
      </c>
      <c r="AF35" s="77">
        <f>AE35*E35*D35</f>
        <v>0</v>
      </c>
      <c r="AG35" s="78"/>
      <c r="AH35" s="78"/>
      <c r="AI35" s="78"/>
      <c r="AJ35" s="78"/>
      <c r="AK35" s="78"/>
      <c r="AL35" s="78"/>
      <c r="AM35" s="78"/>
      <c r="AN35" s="78"/>
      <c r="AO35" s="78"/>
    </row>
    <row r="36" spans="2:41" s="14" customFormat="1" ht="25" customHeight="1">
      <c r="B36" s="79"/>
      <c r="C36" s="79"/>
      <c r="D36" s="80"/>
      <c r="E36" s="81"/>
      <c r="F36" s="82"/>
      <c r="G36" s="83"/>
      <c r="H36" s="84"/>
      <c r="I36" s="84"/>
      <c r="J36" s="84"/>
      <c r="K36" s="84"/>
      <c r="L36" s="84"/>
      <c r="M36" s="84"/>
      <c r="N36" s="84"/>
      <c r="O36" s="84"/>
      <c r="P36" s="84"/>
      <c r="Q36" s="84"/>
      <c r="R36" s="84"/>
      <c r="S36" s="84"/>
      <c r="T36" s="84"/>
      <c r="U36" s="84"/>
      <c r="V36" s="84"/>
      <c r="W36" s="84"/>
      <c r="X36" s="84"/>
      <c r="Y36" s="84"/>
      <c r="Z36" s="84"/>
      <c r="AA36" s="84"/>
      <c r="AB36" s="84"/>
      <c r="AC36" s="84"/>
      <c r="AD36" s="85"/>
      <c r="AE36" s="76">
        <f t="shared" ref="AE36:AE42" si="3">SUM(H36:AD36)*8</f>
        <v>0</v>
      </c>
      <c r="AF36" s="77">
        <f t="shared" ref="AF36:AF42" si="4">AE36*E36*D36</f>
        <v>0</v>
      </c>
      <c r="AG36" s="86"/>
      <c r="AH36" s="78"/>
      <c r="AI36" s="78"/>
      <c r="AJ36" s="78"/>
      <c r="AK36" s="78"/>
      <c r="AL36" s="78"/>
      <c r="AM36" s="78"/>
      <c r="AN36" s="78"/>
      <c r="AO36" s="78"/>
    </row>
    <row r="37" spans="2:41" s="14" customFormat="1" ht="25" customHeight="1">
      <c r="B37" s="79"/>
      <c r="C37" s="79"/>
      <c r="D37" s="80"/>
      <c r="E37" s="81"/>
      <c r="F37" s="82"/>
      <c r="G37" s="83"/>
      <c r="H37" s="84"/>
      <c r="I37" s="84"/>
      <c r="J37" s="84"/>
      <c r="K37" s="84"/>
      <c r="L37" s="84"/>
      <c r="M37" s="84"/>
      <c r="N37" s="84"/>
      <c r="O37" s="84"/>
      <c r="P37" s="84"/>
      <c r="Q37" s="84"/>
      <c r="R37" s="84"/>
      <c r="S37" s="84"/>
      <c r="T37" s="84"/>
      <c r="U37" s="84"/>
      <c r="V37" s="84"/>
      <c r="W37" s="84"/>
      <c r="X37" s="84"/>
      <c r="Y37" s="84"/>
      <c r="Z37" s="84"/>
      <c r="AA37" s="84"/>
      <c r="AB37" s="84"/>
      <c r="AC37" s="84"/>
      <c r="AD37" s="85"/>
      <c r="AE37" s="76">
        <f t="shared" si="3"/>
        <v>0</v>
      </c>
      <c r="AF37" s="77">
        <f t="shared" si="4"/>
        <v>0</v>
      </c>
      <c r="AG37" s="78"/>
      <c r="AH37" s="78"/>
      <c r="AI37" s="78"/>
      <c r="AJ37" s="78"/>
      <c r="AK37" s="78"/>
      <c r="AL37" s="78"/>
      <c r="AM37" s="78"/>
      <c r="AN37" s="78"/>
      <c r="AO37" s="78"/>
    </row>
    <row r="38" spans="2:41" s="14" customFormat="1" ht="25" customHeight="1">
      <c r="B38" s="79"/>
      <c r="C38" s="79"/>
      <c r="D38" s="80"/>
      <c r="E38" s="81"/>
      <c r="F38" s="82"/>
      <c r="G38" s="83"/>
      <c r="H38" s="84"/>
      <c r="I38" s="84"/>
      <c r="J38" s="84"/>
      <c r="K38" s="84"/>
      <c r="L38" s="84"/>
      <c r="M38" s="84"/>
      <c r="N38" s="84"/>
      <c r="O38" s="84"/>
      <c r="P38" s="84"/>
      <c r="Q38" s="84"/>
      <c r="R38" s="84"/>
      <c r="S38" s="84"/>
      <c r="T38" s="84"/>
      <c r="U38" s="84"/>
      <c r="V38" s="84"/>
      <c r="W38" s="84"/>
      <c r="X38" s="84"/>
      <c r="Y38" s="84"/>
      <c r="Z38" s="84"/>
      <c r="AA38" s="84"/>
      <c r="AB38" s="84"/>
      <c r="AC38" s="84"/>
      <c r="AD38" s="85"/>
      <c r="AE38" s="76">
        <f t="shared" si="3"/>
        <v>0</v>
      </c>
      <c r="AF38" s="77">
        <f t="shared" si="4"/>
        <v>0</v>
      </c>
      <c r="AG38" s="78"/>
      <c r="AH38" s="78"/>
      <c r="AI38" s="78"/>
      <c r="AJ38" s="78"/>
      <c r="AK38" s="78"/>
      <c r="AL38" s="78"/>
      <c r="AM38" s="78"/>
      <c r="AN38" s="78"/>
      <c r="AO38" s="78"/>
    </row>
    <row r="39" spans="2:41" s="14" customFormat="1" ht="25" customHeight="1">
      <c r="B39" s="79"/>
      <c r="C39" s="79"/>
      <c r="D39" s="80"/>
      <c r="E39" s="81"/>
      <c r="F39" s="82"/>
      <c r="G39" s="83"/>
      <c r="H39" s="84"/>
      <c r="I39" s="84"/>
      <c r="J39" s="84"/>
      <c r="K39" s="84"/>
      <c r="L39" s="84"/>
      <c r="M39" s="84"/>
      <c r="N39" s="84"/>
      <c r="O39" s="84"/>
      <c r="P39" s="84"/>
      <c r="Q39" s="84"/>
      <c r="R39" s="84"/>
      <c r="S39" s="84"/>
      <c r="T39" s="84"/>
      <c r="U39" s="84"/>
      <c r="V39" s="84"/>
      <c r="W39" s="84"/>
      <c r="X39" s="84"/>
      <c r="Y39" s="84"/>
      <c r="Z39" s="84"/>
      <c r="AA39" s="84"/>
      <c r="AB39" s="84"/>
      <c r="AC39" s="84"/>
      <c r="AD39" s="85"/>
      <c r="AE39" s="76">
        <f t="shared" si="3"/>
        <v>0</v>
      </c>
      <c r="AF39" s="77">
        <f t="shared" si="4"/>
        <v>0</v>
      </c>
      <c r="AG39" s="78"/>
      <c r="AH39" s="78"/>
      <c r="AI39" s="78"/>
      <c r="AJ39" s="78"/>
      <c r="AK39" s="78"/>
      <c r="AL39" s="78"/>
      <c r="AM39" s="78"/>
      <c r="AN39" s="78"/>
      <c r="AO39" s="78"/>
    </row>
    <row r="40" spans="2:41" s="14" customFormat="1" ht="25" customHeight="1">
      <c r="B40" s="79"/>
      <c r="C40" s="79"/>
      <c r="D40" s="80"/>
      <c r="E40" s="81"/>
      <c r="F40" s="82"/>
      <c r="G40" s="83"/>
      <c r="H40" s="84"/>
      <c r="I40" s="84"/>
      <c r="J40" s="84"/>
      <c r="K40" s="84"/>
      <c r="L40" s="84"/>
      <c r="M40" s="84"/>
      <c r="N40" s="84"/>
      <c r="O40" s="84"/>
      <c r="P40" s="84"/>
      <c r="Q40" s="84"/>
      <c r="R40" s="84"/>
      <c r="S40" s="84"/>
      <c r="T40" s="84"/>
      <c r="U40" s="84"/>
      <c r="V40" s="84"/>
      <c r="W40" s="84"/>
      <c r="X40" s="84"/>
      <c r="Y40" s="84"/>
      <c r="Z40" s="84"/>
      <c r="AA40" s="84"/>
      <c r="AB40" s="84"/>
      <c r="AC40" s="84"/>
      <c r="AD40" s="85"/>
      <c r="AE40" s="76">
        <f t="shared" si="3"/>
        <v>0</v>
      </c>
      <c r="AF40" s="77">
        <f t="shared" si="4"/>
        <v>0</v>
      </c>
      <c r="AG40" s="78"/>
      <c r="AH40" s="78"/>
      <c r="AI40" s="78"/>
      <c r="AJ40" s="78"/>
      <c r="AK40" s="78"/>
      <c r="AL40" s="78"/>
      <c r="AM40" s="78"/>
      <c r="AN40" s="78"/>
      <c r="AO40" s="78"/>
    </row>
    <row r="41" spans="2:41" s="14" customFormat="1" ht="25" customHeight="1">
      <c r="B41" s="79"/>
      <c r="C41" s="79"/>
      <c r="D41" s="80"/>
      <c r="E41" s="81"/>
      <c r="F41" s="82"/>
      <c r="G41" s="83"/>
      <c r="H41" s="84"/>
      <c r="I41" s="84"/>
      <c r="J41" s="84"/>
      <c r="K41" s="84"/>
      <c r="L41" s="84"/>
      <c r="M41" s="84"/>
      <c r="N41" s="84"/>
      <c r="O41" s="84"/>
      <c r="P41" s="84"/>
      <c r="Q41" s="84"/>
      <c r="R41" s="84"/>
      <c r="S41" s="84"/>
      <c r="T41" s="84"/>
      <c r="U41" s="84"/>
      <c r="V41" s="84"/>
      <c r="W41" s="84"/>
      <c r="X41" s="84"/>
      <c r="Y41" s="84"/>
      <c r="Z41" s="84"/>
      <c r="AA41" s="84"/>
      <c r="AB41" s="84"/>
      <c r="AC41" s="84"/>
      <c r="AD41" s="85"/>
      <c r="AE41" s="76">
        <f t="shared" si="3"/>
        <v>0</v>
      </c>
      <c r="AF41" s="77">
        <f t="shared" si="4"/>
        <v>0</v>
      </c>
      <c r="AG41" s="78"/>
      <c r="AH41" s="78"/>
      <c r="AI41" s="78"/>
      <c r="AJ41" s="78"/>
      <c r="AK41" s="78"/>
      <c r="AL41" s="78"/>
      <c r="AM41" s="78"/>
      <c r="AN41" s="78"/>
      <c r="AO41" s="78"/>
    </row>
    <row r="42" spans="2:41" s="14" customFormat="1" ht="25" customHeight="1" thickBot="1">
      <c r="B42" s="87"/>
      <c r="C42" s="87"/>
      <c r="D42" s="88"/>
      <c r="E42" s="89"/>
      <c r="F42" s="90"/>
      <c r="G42" s="91"/>
      <c r="H42" s="92"/>
      <c r="I42" s="92"/>
      <c r="J42" s="92"/>
      <c r="K42" s="92"/>
      <c r="L42" s="92"/>
      <c r="M42" s="92"/>
      <c r="N42" s="92"/>
      <c r="O42" s="92"/>
      <c r="P42" s="92"/>
      <c r="Q42" s="92"/>
      <c r="R42" s="92"/>
      <c r="S42" s="92"/>
      <c r="T42" s="92"/>
      <c r="U42" s="92"/>
      <c r="V42" s="92"/>
      <c r="W42" s="92"/>
      <c r="X42" s="92"/>
      <c r="Y42" s="92"/>
      <c r="Z42" s="92"/>
      <c r="AA42" s="92"/>
      <c r="AB42" s="92"/>
      <c r="AC42" s="92"/>
      <c r="AD42" s="93"/>
      <c r="AE42" s="76">
        <f t="shared" si="3"/>
        <v>0</v>
      </c>
      <c r="AF42" s="77">
        <f t="shared" si="4"/>
        <v>0</v>
      </c>
      <c r="AG42" s="78"/>
      <c r="AH42" s="78"/>
      <c r="AI42" s="78"/>
      <c r="AJ42" s="78"/>
      <c r="AK42" s="78"/>
      <c r="AL42" s="78"/>
      <c r="AM42" s="78"/>
      <c r="AN42" s="78"/>
      <c r="AO42" s="78"/>
    </row>
    <row r="43" spans="2:41" s="7" customFormat="1" ht="30" customHeight="1" thickTop="1" thickBot="1">
      <c r="B43" s="94" t="s">
        <v>0</v>
      </c>
      <c r="C43" s="95"/>
      <c r="D43" s="95"/>
      <c r="E43" s="96"/>
      <c r="F43" s="97"/>
      <c r="G43" s="98" t="s">
        <v>34</v>
      </c>
      <c r="H43" s="99">
        <f t="shared" ref="H43:AF43" si="5">SUM(H35:H42)</f>
        <v>0</v>
      </c>
      <c r="I43" s="100">
        <f t="shared" si="5"/>
        <v>0</v>
      </c>
      <c r="J43" s="100">
        <f t="shared" si="5"/>
        <v>0</v>
      </c>
      <c r="K43" s="100">
        <f t="shared" si="5"/>
        <v>0</v>
      </c>
      <c r="L43" s="100">
        <f t="shared" si="5"/>
        <v>0</v>
      </c>
      <c r="M43" s="100">
        <f t="shared" si="5"/>
        <v>0</v>
      </c>
      <c r="N43" s="100">
        <f t="shared" si="5"/>
        <v>0</v>
      </c>
      <c r="O43" s="100">
        <f t="shared" si="5"/>
        <v>0</v>
      </c>
      <c r="P43" s="100">
        <f t="shared" si="5"/>
        <v>0</v>
      </c>
      <c r="Q43" s="100">
        <f t="shared" si="5"/>
        <v>0</v>
      </c>
      <c r="R43" s="100">
        <f t="shared" si="5"/>
        <v>0</v>
      </c>
      <c r="S43" s="100">
        <f t="shared" si="5"/>
        <v>0</v>
      </c>
      <c r="T43" s="100">
        <f t="shared" si="5"/>
        <v>0</v>
      </c>
      <c r="U43" s="100">
        <f t="shared" si="5"/>
        <v>0</v>
      </c>
      <c r="V43" s="100">
        <f t="shared" si="5"/>
        <v>0</v>
      </c>
      <c r="W43" s="100">
        <f t="shared" si="5"/>
        <v>0</v>
      </c>
      <c r="X43" s="100">
        <f t="shared" si="5"/>
        <v>0</v>
      </c>
      <c r="Y43" s="100">
        <f t="shared" si="5"/>
        <v>0</v>
      </c>
      <c r="Z43" s="100">
        <f t="shared" si="5"/>
        <v>0</v>
      </c>
      <c r="AA43" s="100">
        <f t="shared" si="5"/>
        <v>0</v>
      </c>
      <c r="AB43" s="100">
        <f t="shared" si="5"/>
        <v>0</v>
      </c>
      <c r="AC43" s="100">
        <f t="shared" si="5"/>
        <v>0</v>
      </c>
      <c r="AD43" s="101">
        <f t="shared" si="5"/>
        <v>0</v>
      </c>
      <c r="AE43" s="102">
        <f t="shared" si="5"/>
        <v>0</v>
      </c>
      <c r="AF43" s="103">
        <f t="shared" si="5"/>
        <v>0</v>
      </c>
    </row>
    <row r="44" spans="2:41" s="7" customFormat="1" ht="25" customHeight="1" thickBot="1">
      <c r="H44" s="104"/>
      <c r="AE44" s="105" t="s">
        <v>36</v>
      </c>
      <c r="AF44" s="105" t="s">
        <v>37</v>
      </c>
    </row>
    <row r="45" spans="2:41" s="7" customFormat="1" ht="30" customHeight="1" thickTop="1" thickBot="1">
      <c r="E45" s="96"/>
      <c r="F45" s="97"/>
      <c r="G45" s="98" t="s">
        <v>38</v>
      </c>
      <c r="H45" s="106">
        <f>(H30+H43)*8</f>
        <v>0</v>
      </c>
      <c r="I45" s="106">
        <f t="shared" ref="I45:AD45" si="6">(I30+I43)*8</f>
        <v>0</v>
      </c>
      <c r="J45" s="106">
        <f t="shared" si="6"/>
        <v>0</v>
      </c>
      <c r="K45" s="106">
        <f t="shared" si="6"/>
        <v>0</v>
      </c>
      <c r="L45" s="106">
        <f t="shared" si="6"/>
        <v>0</v>
      </c>
      <c r="M45" s="106">
        <f t="shared" si="6"/>
        <v>0</v>
      </c>
      <c r="N45" s="106">
        <f t="shared" si="6"/>
        <v>0</v>
      </c>
      <c r="O45" s="106">
        <f t="shared" si="6"/>
        <v>0</v>
      </c>
      <c r="P45" s="106">
        <f t="shared" si="6"/>
        <v>0</v>
      </c>
      <c r="Q45" s="106">
        <f t="shared" si="6"/>
        <v>0</v>
      </c>
      <c r="R45" s="106">
        <f t="shared" si="6"/>
        <v>0</v>
      </c>
      <c r="S45" s="106">
        <f t="shared" si="6"/>
        <v>0</v>
      </c>
      <c r="T45" s="106">
        <f t="shared" si="6"/>
        <v>0</v>
      </c>
      <c r="U45" s="106">
        <f t="shared" si="6"/>
        <v>0</v>
      </c>
      <c r="V45" s="106">
        <f t="shared" si="6"/>
        <v>0</v>
      </c>
      <c r="W45" s="106">
        <f t="shared" si="6"/>
        <v>0</v>
      </c>
      <c r="X45" s="106">
        <f t="shared" si="6"/>
        <v>0</v>
      </c>
      <c r="Y45" s="106">
        <f t="shared" si="6"/>
        <v>0</v>
      </c>
      <c r="Z45" s="106">
        <f t="shared" si="6"/>
        <v>0</v>
      </c>
      <c r="AA45" s="106">
        <f t="shared" si="6"/>
        <v>0</v>
      </c>
      <c r="AB45" s="106">
        <f t="shared" si="6"/>
        <v>0</v>
      </c>
      <c r="AC45" s="106">
        <f t="shared" si="6"/>
        <v>0</v>
      </c>
      <c r="AD45" s="106">
        <f t="shared" si="6"/>
        <v>0</v>
      </c>
      <c r="AE45" s="102">
        <f>SUM(AE30,AE43)</f>
        <v>0</v>
      </c>
      <c r="AF45" s="103">
        <f>SUM(AF30,AF43)</f>
        <v>0</v>
      </c>
    </row>
    <row r="46" spans="2:41" s="7" customFormat="1" ht="25" customHeight="1">
      <c r="H46" s="104" t="s">
        <v>54</v>
      </c>
      <c r="AF46" s="107"/>
    </row>
    <row r="47" spans="2:41" s="44" customFormat="1" ht="25" customHeight="1">
      <c r="B47" s="8" t="s">
        <v>40</v>
      </c>
      <c r="C47" s="9"/>
      <c r="D47" s="9"/>
      <c r="E47" s="9"/>
      <c r="F47" s="9"/>
      <c r="G47" s="9"/>
      <c r="H47" s="9"/>
      <c r="I47" s="9"/>
      <c r="J47" s="9"/>
      <c r="K47" s="9"/>
      <c r="L47" s="9"/>
      <c r="M47" s="9"/>
      <c r="N47" s="9"/>
      <c r="O47" s="9"/>
      <c r="P47" s="9"/>
      <c r="Q47" s="9"/>
      <c r="R47" s="9"/>
      <c r="S47" s="45"/>
      <c r="T47" s="45"/>
      <c r="U47" s="45"/>
      <c r="V47" s="45"/>
      <c r="W47" s="45"/>
      <c r="X47" s="45"/>
      <c r="Y47" s="45"/>
      <c r="Z47" s="45"/>
      <c r="AA47" s="45"/>
      <c r="AB47" s="45"/>
      <c r="AC47" s="45"/>
      <c r="AD47" s="45"/>
      <c r="AE47" s="46"/>
      <c r="AF47" s="47"/>
      <c r="AG47" s="47"/>
      <c r="AH47" s="47"/>
      <c r="AI47" s="47"/>
      <c r="AJ47" s="47"/>
      <c r="AK47" s="47"/>
      <c r="AL47" s="47"/>
      <c r="AM47" s="47"/>
      <c r="AN47" s="47"/>
      <c r="AO47" s="47"/>
    </row>
    <row r="48" spans="2:41" s="44" customFormat="1" ht="25" customHeight="1">
      <c r="B48" s="108" t="s">
        <v>41</v>
      </c>
      <c r="C48" s="109"/>
      <c r="D48" s="109"/>
      <c r="E48" s="109"/>
      <c r="F48" s="110"/>
      <c r="G48" s="111"/>
      <c r="H48" s="112" t="str">
        <f>TEXT($F$4,"[$-411]MMM-YYYY")</f>
        <v>1-1900</v>
      </c>
      <c r="I48" s="113" t="str">
        <f>TEXT(EDATE($F$4,1),"[$-411]MMM-YYYY")</f>
        <v>1-1900</v>
      </c>
      <c r="J48" s="114" t="str">
        <f>TEXT(EDATE($F$4,2),"[$-411]MMM-YYYY")</f>
        <v>2-1900</v>
      </c>
      <c r="K48" s="114" t="str">
        <f>TEXT(EDATE($F$4,3),"[$-411]MMM-YYYY")</f>
        <v>3-1900</v>
      </c>
      <c r="L48" s="114" t="str">
        <f>TEXT(EDATE($F$4,4),"[$-411]MMM-YYYY")</f>
        <v>4-1900</v>
      </c>
      <c r="M48" s="114" t="str">
        <f>TEXT(EDATE($F$4,5),"[$-411]MMM-YYYY")</f>
        <v>5-1900</v>
      </c>
      <c r="N48" s="114" t="str">
        <f>TEXT(EDATE($F$4,6),"[$-411]MMM-YYYY")</f>
        <v>6-1900</v>
      </c>
      <c r="O48" s="114" t="str">
        <f>TEXT(EDATE($F$4,7),"[$-411]MMM-YYYY")</f>
        <v>7-1900</v>
      </c>
      <c r="P48" s="114" t="str">
        <f>TEXT(EDATE($F$4,8),"[$-411]MMM-YYYY")</f>
        <v>8-1900</v>
      </c>
      <c r="Q48" s="114" t="str">
        <f>TEXT(EDATE($F$4,9),"[$-411]MMM-YYYY")</f>
        <v>9-1900</v>
      </c>
      <c r="R48" s="114" t="str">
        <f>TEXT(EDATE($F$4,10),"[$-411]MMM-YYYY")</f>
        <v>10-1900</v>
      </c>
      <c r="S48" s="114" t="str">
        <f>TEXT(EDATE($F$4,11),"[$-411]MMM-YYYY")</f>
        <v>11-1900</v>
      </c>
      <c r="T48" s="114" t="str">
        <f>TEXT(EDATE($F$4,12),"[$-411]MMM-YYYY")</f>
        <v>12-1900</v>
      </c>
      <c r="U48" s="114" t="str">
        <f>TEXT(EDATE($F$4,13),"[$-411]MMM-YYYY")</f>
        <v>1-1901</v>
      </c>
      <c r="V48" s="114" t="str">
        <f>TEXT(EDATE($F$4,14),"[$-411]MMM-YYYY")</f>
        <v>2-1901</v>
      </c>
      <c r="W48" s="114" t="str">
        <f>TEXT(EDATE($F$4,15),"[$-411]MMM-YYYY")</f>
        <v>3-1901</v>
      </c>
      <c r="X48" s="114" t="str">
        <f>TEXT(EDATE($F$4,16),"[$-411]MMM-YYYY")</f>
        <v>4-1901</v>
      </c>
      <c r="Y48" s="114" t="str">
        <f>TEXT(EDATE($F$4,17),"[$-411]MMM-YYYY")</f>
        <v>5-1901</v>
      </c>
      <c r="Z48" s="114" t="str">
        <f>TEXT(EDATE($F$4,18),"[$-411]MMM-YYYY")</f>
        <v>6-1901</v>
      </c>
      <c r="AA48" s="114" t="str">
        <f>TEXT(EDATE($F$4,19),"[$-411]MMM-YYYY")</f>
        <v>7-1901</v>
      </c>
      <c r="AB48" s="114" t="str">
        <f>TEXT(EDATE($F$4,20),"[$-411]MMM-YYYY")</f>
        <v>8-1901</v>
      </c>
      <c r="AC48" s="114" t="str">
        <f>TEXT(EDATE($F$4,21),"[$-411]MMM-YYYY")</f>
        <v>9-1901</v>
      </c>
      <c r="AD48" s="115" t="str">
        <f>TEXT(EDATE($F$4,22),"[$-411]MMM-YYYY")</f>
        <v>10-1901</v>
      </c>
      <c r="AE48" s="116" t="s">
        <v>19</v>
      </c>
      <c r="AF48" s="68"/>
      <c r="AG48" s="68"/>
      <c r="AH48" s="68"/>
      <c r="AI48" s="68"/>
      <c r="AJ48" s="68"/>
      <c r="AK48" s="68"/>
      <c r="AL48" s="68"/>
      <c r="AM48" s="68"/>
      <c r="AN48" s="68"/>
      <c r="AO48" s="68"/>
    </row>
    <row r="49" spans="2:41" s="14" customFormat="1" ht="25" customHeight="1">
      <c r="B49" s="26" t="s">
        <v>42</v>
      </c>
      <c r="C49" s="27"/>
      <c r="D49" s="27"/>
      <c r="E49" s="27"/>
      <c r="F49" s="117"/>
      <c r="G49" s="83"/>
      <c r="H49" s="118"/>
      <c r="I49" s="119"/>
      <c r="J49" s="119"/>
      <c r="K49" s="119"/>
      <c r="L49" s="119"/>
      <c r="M49" s="119"/>
      <c r="N49" s="119"/>
      <c r="O49" s="119"/>
      <c r="P49" s="119"/>
      <c r="Q49" s="119"/>
      <c r="R49" s="119"/>
      <c r="S49" s="119"/>
      <c r="T49" s="119"/>
      <c r="U49" s="119"/>
      <c r="V49" s="119"/>
      <c r="W49" s="119"/>
      <c r="X49" s="119"/>
      <c r="Y49" s="119"/>
      <c r="Z49" s="119"/>
      <c r="AA49" s="119"/>
      <c r="AB49" s="119"/>
      <c r="AC49" s="119"/>
      <c r="AD49" s="120"/>
      <c r="AE49" s="121">
        <f>SUM(H49:AD49)</f>
        <v>0</v>
      </c>
      <c r="AF49" s="78"/>
      <c r="AG49" s="78"/>
      <c r="AH49" s="78"/>
      <c r="AI49" s="78"/>
      <c r="AJ49" s="78"/>
      <c r="AK49" s="78"/>
      <c r="AL49" s="78"/>
      <c r="AM49" s="78"/>
      <c r="AN49" s="78"/>
      <c r="AO49" s="78"/>
    </row>
    <row r="50" spans="2:41" s="14" customFormat="1" ht="25" customHeight="1">
      <c r="B50" s="3" t="s">
        <v>56</v>
      </c>
      <c r="C50" s="27"/>
      <c r="D50" s="27"/>
      <c r="E50" s="27"/>
      <c r="F50" s="117"/>
      <c r="G50" s="83"/>
      <c r="H50" s="122"/>
      <c r="I50" s="123"/>
      <c r="J50" s="123"/>
      <c r="K50" s="123"/>
      <c r="L50" s="123"/>
      <c r="M50" s="123"/>
      <c r="N50" s="123"/>
      <c r="O50" s="123"/>
      <c r="P50" s="123"/>
      <c r="Q50" s="123"/>
      <c r="R50" s="123"/>
      <c r="S50" s="123"/>
      <c r="T50" s="123"/>
      <c r="U50" s="123"/>
      <c r="V50" s="123"/>
      <c r="W50" s="123"/>
      <c r="X50" s="123"/>
      <c r="Y50" s="123"/>
      <c r="Z50" s="123"/>
      <c r="AA50" s="123"/>
      <c r="AB50" s="123"/>
      <c r="AC50" s="123"/>
      <c r="AD50" s="124"/>
      <c r="AE50" s="125">
        <f t="shared" ref="AE50:AE55" si="7">SUM(H50:AD50)</f>
        <v>0</v>
      </c>
      <c r="AF50" s="86"/>
      <c r="AG50" s="86"/>
      <c r="AH50" s="78"/>
      <c r="AI50" s="78"/>
      <c r="AJ50" s="78"/>
      <c r="AK50" s="78"/>
      <c r="AL50" s="78"/>
      <c r="AM50" s="78"/>
      <c r="AN50" s="78"/>
      <c r="AO50" s="78"/>
    </row>
    <row r="51" spans="2:41" s="14" customFormat="1" ht="25" customHeight="1">
      <c r="B51" s="26" t="s">
        <v>44</v>
      </c>
      <c r="C51" s="27"/>
      <c r="D51" s="27"/>
      <c r="E51" s="27"/>
      <c r="F51" s="117"/>
      <c r="G51" s="83"/>
      <c r="H51" s="122"/>
      <c r="I51" s="123"/>
      <c r="J51" s="123"/>
      <c r="K51" s="123"/>
      <c r="L51" s="123"/>
      <c r="M51" s="123"/>
      <c r="N51" s="123"/>
      <c r="O51" s="123"/>
      <c r="P51" s="123"/>
      <c r="Q51" s="123"/>
      <c r="R51" s="123"/>
      <c r="S51" s="123"/>
      <c r="T51" s="123"/>
      <c r="U51" s="123"/>
      <c r="V51" s="123"/>
      <c r="W51" s="123"/>
      <c r="X51" s="123"/>
      <c r="Y51" s="123"/>
      <c r="Z51" s="123"/>
      <c r="AA51" s="123"/>
      <c r="AB51" s="123"/>
      <c r="AC51" s="123"/>
      <c r="AD51" s="124"/>
      <c r="AE51" s="125">
        <f t="shared" si="7"/>
        <v>0</v>
      </c>
      <c r="AF51" s="78"/>
      <c r="AG51" s="78"/>
      <c r="AH51" s="78"/>
      <c r="AI51" s="78"/>
      <c r="AJ51" s="78"/>
      <c r="AK51" s="78"/>
      <c r="AL51" s="78"/>
      <c r="AM51" s="78"/>
      <c r="AN51" s="78"/>
      <c r="AO51" s="78"/>
    </row>
    <row r="52" spans="2:41" s="14" customFormat="1" ht="25" customHeight="1">
      <c r="B52" s="26" t="s">
        <v>45</v>
      </c>
      <c r="C52" s="27"/>
      <c r="D52" s="27"/>
      <c r="E52" s="27"/>
      <c r="F52" s="117"/>
      <c r="G52" s="83"/>
      <c r="H52" s="122"/>
      <c r="I52" s="123"/>
      <c r="J52" s="123"/>
      <c r="K52" s="123"/>
      <c r="L52" s="123"/>
      <c r="M52" s="123"/>
      <c r="N52" s="123"/>
      <c r="O52" s="123"/>
      <c r="P52" s="123"/>
      <c r="Q52" s="123"/>
      <c r="R52" s="123"/>
      <c r="S52" s="123"/>
      <c r="T52" s="123"/>
      <c r="U52" s="123"/>
      <c r="V52" s="123"/>
      <c r="W52" s="123"/>
      <c r="X52" s="123"/>
      <c r="Y52" s="123"/>
      <c r="Z52" s="123"/>
      <c r="AA52" s="123"/>
      <c r="AB52" s="123"/>
      <c r="AC52" s="123"/>
      <c r="AD52" s="124"/>
      <c r="AE52" s="125">
        <f t="shared" si="7"/>
        <v>0</v>
      </c>
      <c r="AF52" s="78"/>
      <c r="AG52" s="78"/>
      <c r="AH52" s="78"/>
      <c r="AI52" s="78"/>
      <c r="AJ52" s="78"/>
      <c r="AK52" s="78"/>
      <c r="AL52" s="78"/>
      <c r="AM52" s="78"/>
      <c r="AN52" s="78"/>
      <c r="AO52" s="78"/>
    </row>
    <row r="53" spans="2:41" s="14" customFormat="1" ht="25" customHeight="1">
      <c r="B53" s="26" t="s">
        <v>46</v>
      </c>
      <c r="C53" s="27"/>
      <c r="D53" s="27"/>
      <c r="E53" s="27"/>
      <c r="F53" s="117"/>
      <c r="G53" s="83"/>
      <c r="H53" s="122"/>
      <c r="I53" s="123"/>
      <c r="J53" s="123"/>
      <c r="K53" s="123"/>
      <c r="L53" s="123"/>
      <c r="M53" s="123"/>
      <c r="N53" s="123"/>
      <c r="O53" s="123"/>
      <c r="P53" s="123"/>
      <c r="Q53" s="123"/>
      <c r="R53" s="123"/>
      <c r="S53" s="123"/>
      <c r="T53" s="123"/>
      <c r="U53" s="123"/>
      <c r="V53" s="123"/>
      <c r="W53" s="123"/>
      <c r="X53" s="123"/>
      <c r="Y53" s="123"/>
      <c r="Z53" s="123"/>
      <c r="AA53" s="123"/>
      <c r="AB53" s="123"/>
      <c r="AC53" s="123"/>
      <c r="AD53" s="124"/>
      <c r="AE53" s="125">
        <f t="shared" si="7"/>
        <v>0</v>
      </c>
      <c r="AF53" s="78"/>
      <c r="AG53" s="78"/>
      <c r="AH53" s="78"/>
      <c r="AI53" s="78"/>
      <c r="AJ53" s="78"/>
      <c r="AK53" s="78"/>
      <c r="AL53" s="78"/>
      <c r="AM53" s="78"/>
      <c r="AN53" s="78"/>
      <c r="AO53" s="78"/>
    </row>
    <row r="54" spans="2:41" s="14" customFormat="1" ht="25" customHeight="1">
      <c r="B54" s="26" t="s">
        <v>46</v>
      </c>
      <c r="C54" s="27"/>
      <c r="D54" s="27"/>
      <c r="E54" s="27"/>
      <c r="F54" s="117"/>
      <c r="G54" s="83"/>
      <c r="H54" s="122"/>
      <c r="I54" s="123"/>
      <c r="J54" s="123"/>
      <c r="K54" s="123"/>
      <c r="L54" s="123"/>
      <c r="M54" s="123"/>
      <c r="N54" s="123"/>
      <c r="O54" s="123"/>
      <c r="P54" s="123"/>
      <c r="Q54" s="123"/>
      <c r="R54" s="123"/>
      <c r="S54" s="123"/>
      <c r="T54" s="123"/>
      <c r="U54" s="123"/>
      <c r="V54" s="123"/>
      <c r="W54" s="123"/>
      <c r="X54" s="123"/>
      <c r="Y54" s="123"/>
      <c r="Z54" s="123"/>
      <c r="AA54" s="123"/>
      <c r="AB54" s="123"/>
      <c r="AC54" s="123"/>
      <c r="AD54" s="124"/>
      <c r="AE54" s="125">
        <f t="shared" si="7"/>
        <v>0</v>
      </c>
      <c r="AF54" s="78"/>
      <c r="AG54" s="78"/>
      <c r="AH54" s="78"/>
      <c r="AI54" s="78"/>
      <c r="AJ54" s="78"/>
      <c r="AK54" s="78"/>
      <c r="AL54" s="78"/>
      <c r="AM54" s="78"/>
      <c r="AN54" s="78"/>
      <c r="AO54" s="78"/>
    </row>
    <row r="55" spans="2:41" s="14" customFormat="1" ht="25" customHeight="1" thickBot="1">
      <c r="B55" s="26" t="s">
        <v>46</v>
      </c>
      <c r="C55" s="27"/>
      <c r="D55" s="27"/>
      <c r="E55" s="27"/>
      <c r="F55" s="117"/>
      <c r="G55" s="83"/>
      <c r="H55" s="126"/>
      <c r="I55" s="127"/>
      <c r="J55" s="127"/>
      <c r="K55" s="127"/>
      <c r="L55" s="127"/>
      <c r="M55" s="127"/>
      <c r="N55" s="127"/>
      <c r="O55" s="127"/>
      <c r="P55" s="127"/>
      <c r="Q55" s="127"/>
      <c r="R55" s="127"/>
      <c r="S55" s="127"/>
      <c r="T55" s="127"/>
      <c r="U55" s="127"/>
      <c r="V55" s="127"/>
      <c r="W55" s="127"/>
      <c r="X55" s="127"/>
      <c r="Y55" s="127"/>
      <c r="Z55" s="127"/>
      <c r="AA55" s="127"/>
      <c r="AB55" s="127"/>
      <c r="AC55" s="127"/>
      <c r="AD55" s="128"/>
      <c r="AE55" s="129">
        <f t="shared" si="7"/>
        <v>0</v>
      </c>
      <c r="AF55" s="78"/>
      <c r="AG55" s="78"/>
      <c r="AH55" s="78"/>
      <c r="AI55" s="78"/>
      <c r="AJ55" s="78"/>
      <c r="AK55" s="78"/>
      <c r="AL55" s="78"/>
      <c r="AM55" s="78"/>
      <c r="AN55" s="78"/>
      <c r="AO55" s="78"/>
    </row>
    <row r="56" spans="2:41" s="7" customFormat="1" ht="30" customHeight="1" thickTop="1" thickBot="1">
      <c r="B56" s="130" t="s">
        <v>0</v>
      </c>
      <c r="C56" s="131"/>
      <c r="D56" s="131"/>
      <c r="E56" s="132"/>
      <c r="F56" s="133"/>
      <c r="G56" s="134" t="s">
        <v>34</v>
      </c>
      <c r="H56" s="135">
        <f t="shared" ref="H56:AE56" si="8">SUM(H49:H55)</f>
        <v>0</v>
      </c>
      <c r="I56" s="136">
        <f t="shared" si="8"/>
        <v>0</v>
      </c>
      <c r="J56" s="136">
        <f t="shared" si="8"/>
        <v>0</v>
      </c>
      <c r="K56" s="136">
        <f t="shared" si="8"/>
        <v>0</v>
      </c>
      <c r="L56" s="136">
        <f t="shared" si="8"/>
        <v>0</v>
      </c>
      <c r="M56" s="136">
        <f t="shared" si="8"/>
        <v>0</v>
      </c>
      <c r="N56" s="136">
        <f t="shared" si="8"/>
        <v>0</v>
      </c>
      <c r="O56" s="136">
        <f t="shared" si="8"/>
        <v>0</v>
      </c>
      <c r="P56" s="136">
        <f t="shared" si="8"/>
        <v>0</v>
      </c>
      <c r="Q56" s="136">
        <f t="shared" si="8"/>
        <v>0</v>
      </c>
      <c r="R56" s="136">
        <f t="shared" si="8"/>
        <v>0</v>
      </c>
      <c r="S56" s="136">
        <f t="shared" si="8"/>
        <v>0</v>
      </c>
      <c r="T56" s="136">
        <f t="shared" si="8"/>
        <v>0</v>
      </c>
      <c r="U56" s="136">
        <f t="shared" si="8"/>
        <v>0</v>
      </c>
      <c r="V56" s="136">
        <f t="shared" si="8"/>
        <v>0</v>
      </c>
      <c r="W56" s="136">
        <f t="shared" si="8"/>
        <v>0</v>
      </c>
      <c r="X56" s="136">
        <f t="shared" si="8"/>
        <v>0</v>
      </c>
      <c r="Y56" s="136">
        <f t="shared" si="8"/>
        <v>0</v>
      </c>
      <c r="Z56" s="136">
        <f t="shared" si="8"/>
        <v>0</v>
      </c>
      <c r="AA56" s="136">
        <f t="shared" si="8"/>
        <v>0</v>
      </c>
      <c r="AB56" s="136">
        <f t="shared" si="8"/>
        <v>0</v>
      </c>
      <c r="AC56" s="136">
        <f t="shared" si="8"/>
        <v>0</v>
      </c>
      <c r="AD56" s="137">
        <f t="shared" si="8"/>
        <v>0</v>
      </c>
      <c r="AE56" s="103">
        <f t="shared" si="8"/>
        <v>0</v>
      </c>
    </row>
    <row r="57" spans="2:41" s="7" customFormat="1" ht="10" customHeight="1">
      <c r="H57" s="104"/>
      <c r="AF57" s="107"/>
    </row>
    <row r="58" spans="2:41" s="7" customFormat="1" ht="26.25" customHeight="1">
      <c r="B58" s="138" t="s">
        <v>47</v>
      </c>
      <c r="H58" s="104"/>
      <c r="AF58" s="107"/>
    </row>
    <row r="59" spans="2:41" s="7" customFormat="1" ht="40" customHeight="1">
      <c r="B59" s="139" t="s">
        <v>55</v>
      </c>
      <c r="C59" s="140">
        <f>AF45</f>
        <v>0</v>
      </c>
    </row>
    <row r="60" spans="2:41" s="7" customFormat="1" ht="40" customHeight="1">
      <c r="B60" s="139" t="s">
        <v>49</v>
      </c>
      <c r="C60" s="140">
        <f>AE56</f>
        <v>0</v>
      </c>
    </row>
    <row r="61" spans="2:41" s="7" customFormat="1" ht="40" customHeight="1" thickBot="1">
      <c r="B61" s="141" t="s">
        <v>50</v>
      </c>
      <c r="C61" s="142">
        <f>(C59+C60)*0.1</f>
        <v>0</v>
      </c>
    </row>
    <row r="62" spans="2:41" s="7" customFormat="1" ht="40" customHeight="1" thickTop="1" thickBot="1">
      <c r="B62" s="143" t="s">
        <v>51</v>
      </c>
      <c r="C62" s="144">
        <f>SUM(C59:C61)</f>
        <v>0</v>
      </c>
    </row>
    <row r="85" ht="21" customHeight="1"/>
    <row r="88" ht="42" customHeight="1"/>
  </sheetData>
  <phoneticPr fontId="36" type="noConversion"/>
  <printOptions verticalCentered="1"/>
  <pageMargins left="0.25" right="0.25" top="0.25" bottom="0.25" header="0" footer="0"/>
  <pageSetup scale="34"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388A-B58A-0D46-85FB-517C5C076D80}">
  <sheetPr>
    <tabColor theme="1" tint="0.34998626667073579"/>
  </sheetPr>
  <dimension ref="B1:B2"/>
  <sheetViews>
    <sheetView showGridLines="0" workbookViewId="0">
      <selection activeCell="B16" sqref="B16"/>
    </sheetView>
  </sheetViews>
  <sheetFormatPr baseColWidth="10" defaultColWidth="10.83203125" defaultRowHeight="15"/>
  <cols>
    <col min="1" max="1" width="3.33203125" style="1" customWidth="1"/>
    <col min="2" max="2" width="87" style="1" customWidth="1"/>
    <col min="3" max="16384" width="10.83203125" style="1"/>
  </cols>
  <sheetData>
    <row r="1" spans="2:2" ht="20.25" customHeight="1"/>
    <row r="2" spans="2:2" ht="108" customHeight="1">
      <c r="B2" s="2" t="s">
        <v>59</v>
      </c>
    </row>
  </sheetData>
  <phoneticPr fontId="3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プロジェクト キャパシティ プランニング</vt:lpstr>
      <vt:lpstr>プロジェクト キャパシティ プラン - 空白</vt:lpstr>
      <vt:lpstr>– 免責条項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2023-11-13T16:40:17Z</dcterms:modified>
</cp:coreProperties>
</file>