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C9FE0071-B128-CD49-9059-8AD3222BA52C}" xr6:coauthVersionLast="47" xr6:coauthVersionMax="47" xr10:uidLastSave="{00000000-0000-0000-0000-000000000000}"/>
  <bookViews>
    <workbookView xWindow="40" yWindow="500" windowWidth="28680" windowHeight="16260" tabRatio="500" xr2:uid="{00000000-000D-0000-FFFF-FFFF00000000}"/>
  </bookViews>
  <sheets>
    <sheet name="IT ROI 計算ツール" sheetId="1" r:id="rId1"/>
    <sheet name="IT ROI 計算ツール - 空白" sheetId="3" r:id="rId2"/>
    <sheet name="– 免責条項 –" sheetId="2" r:id="rId3"/>
  </sheets>
  <externalReferences>
    <externalReference r:id="rId4"/>
  </externalReferences>
  <definedNames>
    <definedName name="Interval" localSheetId="1">'IT ROI 計算ツール - 空白'!#REF!</definedName>
    <definedName name="Interval">'IT ROI 計算ツール'!#REF!</definedName>
    <definedName name="_xlnm.Print_Area" localSheetId="0">'IT ROI 計算ツール'!$B$1:$L$58</definedName>
    <definedName name="_xlnm.Print_Area" localSheetId="1">'IT ROI 計算ツール - 空白'!$B$1:$L$70</definedName>
    <definedName name="ScheduleStart" localSheetId="1">'IT ROI 計算ツール - 空白'!#REF!</definedName>
    <definedName name="ScheduleStart">'IT ROI 計算ツール'!#REF!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6" i="3"/>
  <c r="K46" i="3"/>
  <c r="J46" i="3"/>
  <c r="I46" i="3"/>
  <c r="H46" i="3"/>
  <c r="G46" i="3"/>
  <c r="F46" i="3"/>
  <c r="E46" i="3"/>
  <c r="D46" i="3"/>
  <c r="C46" i="3"/>
  <c r="L45" i="3"/>
  <c r="L44" i="3"/>
  <c r="L43" i="3"/>
  <c r="L42" i="3"/>
  <c r="L41" i="3"/>
  <c r="K38" i="3"/>
  <c r="J38" i="3"/>
  <c r="I38" i="3"/>
  <c r="H38" i="3"/>
  <c r="G38" i="3"/>
  <c r="F38" i="3"/>
  <c r="E38" i="3"/>
  <c r="D38" i="3"/>
  <c r="C38" i="3"/>
  <c r="L37" i="3"/>
  <c r="L36" i="3"/>
  <c r="L35" i="3"/>
  <c r="L34" i="3"/>
  <c r="L33" i="3"/>
  <c r="L32" i="3"/>
  <c r="L31" i="3"/>
  <c r="L30" i="3"/>
  <c r="L29" i="3"/>
  <c r="L38" i="3"/>
  <c r="M33" i="3"/>
  <c r="K26" i="3"/>
  <c r="J26" i="3"/>
  <c r="I26" i="3"/>
  <c r="H26" i="3"/>
  <c r="G26" i="3"/>
  <c r="F26" i="3"/>
  <c r="E26" i="3"/>
  <c r="D26" i="3"/>
  <c r="C26" i="3"/>
  <c r="L25" i="3"/>
  <c r="L24" i="3"/>
  <c r="L23" i="3"/>
  <c r="L22" i="3"/>
  <c r="L21" i="3"/>
  <c r="L20" i="3"/>
  <c r="L19" i="3"/>
  <c r="L18" i="3"/>
  <c r="L17" i="3"/>
  <c r="K14" i="3"/>
  <c r="J14" i="3"/>
  <c r="I14" i="3"/>
  <c r="H14" i="3"/>
  <c r="G14" i="3"/>
  <c r="F14" i="3"/>
  <c r="E14" i="3"/>
  <c r="D14" i="3"/>
  <c r="C14" i="3"/>
  <c r="L13" i="3"/>
  <c r="L12" i="3"/>
  <c r="L11" i="3"/>
  <c r="L10" i="3"/>
  <c r="L9" i="3"/>
  <c r="L8" i="3"/>
  <c r="L7" i="3"/>
  <c r="L6" i="3"/>
  <c r="L5" i="3"/>
  <c r="I47" i="3"/>
  <c r="M31" i="3"/>
  <c r="M35" i="3"/>
  <c r="M34" i="3"/>
  <c r="E47" i="3"/>
  <c r="M32" i="3"/>
  <c r="L26" i="3"/>
  <c r="M37" i="3"/>
  <c r="E48" i="3"/>
  <c r="I48" i="3"/>
  <c r="C47" i="3"/>
  <c r="C48" i="3"/>
  <c r="D47" i="3"/>
  <c r="D48" i="3"/>
  <c r="F47" i="3"/>
  <c r="F48" i="3"/>
  <c r="G47" i="3"/>
  <c r="G48" i="3"/>
  <c r="H47" i="3"/>
  <c r="H48" i="3"/>
  <c r="J47" i="3"/>
  <c r="J48" i="3"/>
  <c r="K47" i="3"/>
  <c r="K48" i="3"/>
  <c r="C67" i="3"/>
  <c r="K57" i="3"/>
  <c r="M30" i="3"/>
  <c r="M36" i="3"/>
  <c r="M29" i="3"/>
  <c r="L14" i="3"/>
  <c r="M7" i="3"/>
  <c r="F57" i="3"/>
  <c r="J57" i="3"/>
  <c r="D57" i="3"/>
  <c r="H57" i="3"/>
  <c r="C66" i="3"/>
  <c r="E57" i="3"/>
  <c r="I57" i="3"/>
  <c r="G57" i="3"/>
  <c r="L46" i="3"/>
  <c r="L47" i="3"/>
  <c r="C62" i="3"/>
  <c r="D10" i="1"/>
  <c r="J34" i="1"/>
  <c r="D34" i="1"/>
  <c r="C34" i="1"/>
  <c r="M11" i="3"/>
  <c r="C57" i="3"/>
  <c r="C58" i="3"/>
  <c r="D58" i="3"/>
  <c r="E58" i="3"/>
  <c r="F58" i="3"/>
  <c r="G58" i="3"/>
  <c r="H58" i="3"/>
  <c r="I58" i="3"/>
  <c r="J58" i="3"/>
  <c r="K58" i="3"/>
  <c r="C49" i="3"/>
  <c r="D49" i="3"/>
  <c r="C68" i="3"/>
  <c r="C61" i="3"/>
  <c r="C64" i="3"/>
  <c r="M13" i="3"/>
  <c r="M5" i="3"/>
  <c r="M9" i="3"/>
  <c r="M12" i="3"/>
  <c r="M10" i="3"/>
  <c r="M8" i="3"/>
  <c r="M6" i="3"/>
  <c r="L57" i="3"/>
  <c r="C65" i="3"/>
  <c r="L48" i="3"/>
  <c r="C63" i="3"/>
  <c r="C43" i="1"/>
  <c r="C54" i="1"/>
  <c r="K34" i="1"/>
  <c r="I34" i="1"/>
  <c r="H34" i="1"/>
  <c r="G34" i="1"/>
  <c r="F34" i="1"/>
  <c r="E34" i="1"/>
  <c r="L33" i="1"/>
  <c r="L32" i="1"/>
  <c r="D29" i="1"/>
  <c r="C29" i="1"/>
  <c r="K29" i="1"/>
  <c r="J29" i="1"/>
  <c r="I29" i="1"/>
  <c r="H29" i="1"/>
  <c r="G29" i="1"/>
  <c r="F29" i="1"/>
  <c r="E29" i="1"/>
  <c r="L28" i="1"/>
  <c r="L27" i="1"/>
  <c r="L26" i="1"/>
  <c r="L25" i="1"/>
  <c r="L24" i="1"/>
  <c r="L23" i="1"/>
  <c r="L22" i="1"/>
  <c r="L21" i="1"/>
  <c r="L20" i="1"/>
  <c r="K17" i="1"/>
  <c r="J17" i="1"/>
  <c r="I17" i="1"/>
  <c r="H17" i="1"/>
  <c r="G17" i="1"/>
  <c r="F17" i="1"/>
  <c r="E17" i="1"/>
  <c r="D17" i="1"/>
  <c r="C17" i="1"/>
  <c r="L16" i="1"/>
  <c r="L15" i="1"/>
  <c r="L14" i="1"/>
  <c r="L13" i="1"/>
  <c r="E10" i="1"/>
  <c r="F10" i="1"/>
  <c r="G10" i="1"/>
  <c r="H10" i="1"/>
  <c r="I10" i="1"/>
  <c r="J10" i="1"/>
  <c r="K10" i="1"/>
  <c r="C10" i="1"/>
  <c r="L6" i="1"/>
  <c r="L7" i="1"/>
  <c r="L8" i="1"/>
  <c r="L9" i="1"/>
  <c r="L5" i="1"/>
  <c r="E49" i="3"/>
  <c r="F49" i="3"/>
  <c r="G49" i="3"/>
  <c r="H49" i="3"/>
  <c r="I49" i="3"/>
  <c r="J49" i="3"/>
  <c r="K49" i="3"/>
  <c r="C44" i="1"/>
  <c r="L10" i="1"/>
  <c r="C49" i="1"/>
  <c r="J35" i="1"/>
  <c r="J36" i="1"/>
  <c r="G35" i="1"/>
  <c r="K35" i="1"/>
  <c r="K36" i="1"/>
  <c r="K45" i="1"/>
  <c r="F35" i="1"/>
  <c r="C35" i="1"/>
  <c r="D35" i="1"/>
  <c r="H35" i="1"/>
  <c r="H36" i="1"/>
  <c r="I35" i="1"/>
  <c r="I36" i="1"/>
  <c r="E35" i="1"/>
  <c r="E36" i="1"/>
  <c r="L34" i="1"/>
  <c r="L35" i="1"/>
  <c r="C50" i="1"/>
  <c r="L29" i="1"/>
  <c r="M23" i="1"/>
  <c r="L17" i="1"/>
  <c r="M8" i="1"/>
  <c r="M9" i="1"/>
  <c r="M7" i="1"/>
  <c r="M6" i="1"/>
  <c r="J45" i="1"/>
  <c r="M20" i="1"/>
  <c r="M27" i="1"/>
  <c r="I45" i="1"/>
  <c r="C52" i="1"/>
  <c r="M28" i="1"/>
  <c r="M26" i="1"/>
  <c r="M25" i="1"/>
  <c r="M5" i="1"/>
  <c r="M24" i="1"/>
  <c r="M22" i="1"/>
  <c r="M21" i="1"/>
  <c r="E45" i="1"/>
  <c r="H45" i="1"/>
  <c r="F36" i="1"/>
  <c r="F45" i="1"/>
  <c r="G36" i="1"/>
  <c r="G45" i="1"/>
  <c r="D36" i="1"/>
  <c r="D45" i="1"/>
  <c r="C36" i="1"/>
  <c r="L36" i="1"/>
  <c r="C51" i="1"/>
  <c r="C55" i="1"/>
  <c r="C45" i="1"/>
  <c r="C37" i="1"/>
  <c r="D37" i="1"/>
  <c r="C46" i="1"/>
  <c r="D46" i="1"/>
  <c r="E46" i="1"/>
  <c r="F46" i="1"/>
  <c r="G46" i="1"/>
  <c r="H46" i="1"/>
  <c r="I46" i="1"/>
  <c r="J46" i="1"/>
  <c r="K46" i="1"/>
  <c r="L45" i="1"/>
  <c r="C53" i="1"/>
  <c r="E37" i="1"/>
  <c r="F37" i="1"/>
  <c r="G37" i="1"/>
  <c r="H37" i="1"/>
  <c r="I37" i="1"/>
  <c r="J37" i="1"/>
  <c r="K37" i="1"/>
  <c r="C56" i="1"/>
</calcChain>
</file>

<file path=xl/sharedStrings.xml><?xml version="1.0" encoding="utf-8"?>
<sst xmlns="http://schemas.openxmlformats.org/spreadsheetml/2006/main" count="128" uniqueCount="65">
  <si>
    <t>`</t>
  </si>
  <si>
    <t xml:space="preserve">        </t>
  </si>
  <si>
    <r>
      <t xml:space="preserve">IT 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</si>
  <si>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rPr>
        <b/>
        <sz val="10"/>
        <color theme="0"/>
        <rFont val="MS PGothic"/>
        <family val="2"/>
        <charset val="128"/>
      </rPr>
      <t>施策</t>
    </r>
  </si>
  <si>
    <r>
      <t xml:space="preserve">0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</si>
  <si>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1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</si>
  <si>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2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</si>
  <si>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3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</si>
  <si>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4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</si>
  <si>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5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</si>
  <si>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6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</si>
  <si>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7 </t>
    </r>
    <r>
      <rPr>
        <b/>
        <sz val="10"/>
        <color theme="0"/>
        <rFont val="MS PGothic"/>
        <family val="2"/>
        <charset val="128"/>
      </rPr>
      <t>年目</t>
    </r>
  </si>
  <si>
    <r>
      <t xml:space="preserve">8 </t>
    </r>
    <r>
      <rPr>
        <b/>
        <sz val="10"/>
        <color theme="0"/>
        <rFont val="MS PGothic"/>
        <family val="2"/>
        <charset val="128"/>
      </rPr>
      <t>年目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</si>
  <si>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</si>
  <si>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% </t>
    </r>
    <r>
      <rPr>
        <sz val="10"/>
        <color theme="3" tint="0.39997558519241921"/>
        <rFont val="MS PGothic"/>
        <family val="2"/>
        <charset val="128"/>
      </rPr>
      <t>計算</t>
    </r>
  </si>
  <si>
    <r>
      <rPr>
        <b/>
        <sz val="10"/>
        <color theme="1"/>
        <rFont val="MS PGothic"/>
        <family val="2"/>
        <charset val="128"/>
      </rPr>
      <t>プロジェクトのコスト削減および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または収入</t>
    </r>
  </si>
  <si>
    <r>
      <rPr>
        <sz val="10"/>
        <color theme="1"/>
        <rFont val="MS PGothic"/>
        <family val="2"/>
        <charset val="128"/>
      </rPr>
      <t>ヘルプデスク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サポートの減少</t>
    </r>
  </si>
  <si>
    <r>
      <rPr>
        <sz val="10"/>
        <color theme="1"/>
        <rFont val="MS PGothic"/>
        <family val="2"/>
        <charset val="128"/>
      </rPr>
      <t>事務スタッフの削減</t>
    </r>
  </si>
  <si>
    <r>
      <rPr>
        <sz val="10"/>
        <color theme="1"/>
        <rFont val="MS PGothic"/>
        <family val="2"/>
        <charset val="128"/>
      </rPr>
      <t>時間の節約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レポートの手動作成</t>
    </r>
  </si>
  <si>
    <r>
      <rPr>
        <sz val="10"/>
        <color theme="1"/>
        <rFont val="MS PGothic"/>
        <family val="2"/>
        <charset val="128"/>
      </rPr>
      <t>年間メンテナンス</t>
    </r>
  </si>
  <si>
    <r>
      <rPr>
        <sz val="10"/>
        <color theme="1"/>
        <rFont val="MS PGothic"/>
        <family val="2"/>
        <charset val="128"/>
      </rPr>
      <t>消耗品の削減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</si>
  <si>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小計コスト削減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収益</t>
    </r>
  </si>
  <si>
    <r>
      <rPr>
        <b/>
        <sz val="10"/>
        <color theme="1"/>
        <rFont val="MS PGothic"/>
        <family val="2"/>
        <charset val="128"/>
      </rPr>
      <t>選択コスト</t>
    </r>
  </si>
  <si>
    <r>
      <rPr>
        <sz val="10"/>
        <color theme="1"/>
        <rFont val="MS PGothic"/>
        <family val="2"/>
        <charset val="128"/>
      </rPr>
      <t>ソフトウェア選択スタッフのコスト</t>
    </r>
  </si>
  <si>
    <r>
      <rPr>
        <sz val="10"/>
        <color theme="1"/>
        <rFont val="MS PGothic"/>
        <family val="2"/>
        <charset val="128"/>
      </rPr>
      <t>旅費と経費</t>
    </r>
  </si>
  <si>
    <r>
      <rPr>
        <sz val="10"/>
        <color theme="1"/>
        <rFont val="MS PGothic"/>
        <family val="2"/>
        <charset val="128"/>
      </rPr>
      <t>選択ツール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プログラム</t>
    </r>
  </si>
  <si>
    <r>
      <rPr>
        <sz val="10"/>
        <color theme="1"/>
        <rFont val="MS PGothic"/>
        <family val="2"/>
        <charset val="128"/>
      </rPr>
      <t>コンサルタント費用</t>
    </r>
  </si>
  <si>
    <r>
      <rPr>
        <b/>
        <sz val="10"/>
        <color theme="0"/>
        <rFont val="MS PGothic"/>
        <family val="2"/>
        <charset val="128"/>
      </rPr>
      <t>選択コストの小計</t>
    </r>
  </si>
  <si>
    <r>
      <rPr>
        <b/>
        <sz val="10"/>
        <color theme="1"/>
        <rFont val="MS PGothic"/>
        <family val="2"/>
        <charset val="128"/>
      </rPr>
      <t>実装コスト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</si>
  <si>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</si>
  <si>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データベース</t>
    </r>
  </si>
  <si>
    <r>
      <rPr>
        <sz val="10"/>
        <color theme="1"/>
        <rFont val="MS PGothic"/>
        <family val="2"/>
        <charset val="128"/>
      </rPr>
      <t>追加のライセンス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</si>
  <si>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</si>
  <si>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ネットワーク</t>
    </r>
  </si>
  <si>
    <r>
      <rPr>
        <sz val="10"/>
        <color theme="1"/>
        <rFont val="MS PGothic"/>
        <family val="2"/>
        <charset val="128"/>
      </rPr>
      <t>システム構成</t>
    </r>
  </si>
  <si>
    <r>
      <rPr>
        <sz val="10"/>
        <color theme="1"/>
        <rFont val="MS PGothic"/>
        <family val="2"/>
        <charset val="128"/>
      </rPr>
      <t>その他の人件費</t>
    </r>
  </si>
  <si>
    <r>
      <rPr>
        <sz val="10"/>
        <color theme="1"/>
        <rFont val="MS PGothic"/>
        <family val="2"/>
        <charset val="128"/>
      </rPr>
      <t>トレーニング</t>
    </r>
  </si>
  <si>
    <r>
      <rPr>
        <sz val="10"/>
        <color theme="1"/>
        <rFont val="MS PGothic"/>
        <family val="2"/>
        <charset val="128"/>
      </rPr>
      <t>緊急時対応</t>
    </r>
  </si>
  <si>
    <r>
      <rPr>
        <b/>
        <sz val="10"/>
        <color theme="0"/>
        <rFont val="MS PGothic"/>
        <family val="2"/>
        <charset val="128"/>
      </rPr>
      <t>実装コストの小計</t>
    </r>
  </si>
  <si>
    <r>
      <rPr>
        <b/>
        <sz val="10"/>
        <color theme="1"/>
        <rFont val="MS PGothic"/>
        <family val="2"/>
        <charset val="128"/>
      </rPr>
      <t>その他の人件費</t>
    </r>
  </si>
  <si>
    <r>
      <rPr>
        <sz val="10"/>
        <color theme="1"/>
        <rFont val="MS PGothic"/>
        <family val="2"/>
        <charset val="128"/>
      </rPr>
      <t>災害復旧</t>
    </r>
  </si>
  <si>
    <r>
      <rPr>
        <b/>
        <sz val="10"/>
        <color theme="0"/>
        <rFont val="MS PGothic"/>
        <family val="2"/>
        <charset val="128"/>
      </rPr>
      <t>継続的なコストの小計</t>
    </r>
  </si>
  <si>
    <r>
      <rPr>
        <b/>
        <sz val="10"/>
        <color theme="0"/>
        <rFont val="MS PGothic"/>
        <family val="2"/>
        <charset val="128"/>
      </rPr>
      <t>支出の小計</t>
    </r>
  </si>
  <si>
    <r>
      <rPr>
        <b/>
        <sz val="10"/>
        <color theme="0"/>
        <rFont val="MS PGothic"/>
        <family val="2"/>
        <charset val="128"/>
      </rPr>
      <t>キャッシュ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フロー</t>
    </r>
  </si>
  <si>
    <r>
      <rPr>
        <b/>
        <sz val="10"/>
        <color theme="0"/>
        <rFont val="MS PGothic"/>
        <family val="2"/>
        <charset val="128"/>
      </rPr>
      <t>累積キャッシュ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フロー</t>
    </r>
  </si>
  <si>
    <r>
      <rPr>
        <b/>
        <sz val="10"/>
        <color theme="0"/>
        <rFont val="MS PGothic"/>
        <family val="2"/>
        <charset val="128"/>
      </rPr>
      <t>プロジェクト割引率</t>
    </r>
  </si>
  <si>
    <r>
      <rPr>
        <sz val="10"/>
        <color theme="1"/>
        <rFont val="MS PGothic"/>
        <family val="2"/>
        <charset val="128"/>
      </rPr>
      <t>銀行貸出金利</t>
    </r>
  </si>
  <si>
    <r>
      <rPr>
        <sz val="10"/>
        <color theme="1"/>
        <rFont val="MS PGothic"/>
        <family val="2"/>
        <charset val="128"/>
      </rPr>
      <t>インフレ率</t>
    </r>
  </si>
  <si>
    <r>
      <rPr>
        <sz val="10"/>
        <color theme="1"/>
        <rFont val="MS PGothic"/>
        <family val="2"/>
        <charset val="128"/>
      </rPr>
      <t>リスク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</si>
  <si>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純割引率</t>
    </r>
  </si>
  <si>
    <r>
      <rPr>
        <sz val="10"/>
        <color theme="1"/>
        <rFont val="MS PGothic"/>
        <family val="2"/>
        <charset val="128"/>
      </rPr>
      <t>同等の割引係数</t>
    </r>
    <r>
      <rPr>
        <sz val="10"/>
        <color theme="1"/>
        <rFont val="Century Gothic"/>
        <family val="2"/>
      </rPr>
      <t xml:space="preserve"> %</t>
    </r>
  </si>
  <si>
    <r>
      <rPr>
        <sz val="10"/>
        <color theme="1"/>
        <rFont val="MS PGothic"/>
        <family val="2"/>
        <charset val="128"/>
      </rPr>
      <t>割引キャッシュ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フロー</t>
    </r>
  </si>
  <si>
    <r>
      <rPr>
        <sz val="10"/>
        <color theme="1"/>
        <rFont val="MS PGothic"/>
        <family val="2"/>
        <charset val="128"/>
      </rPr>
      <t>累積割引キャッシュ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フロー</t>
    </r>
  </si>
  <si>
    <r>
      <rPr>
        <b/>
        <sz val="10"/>
        <color theme="0"/>
        <rFont val="MS PGothic"/>
        <family val="2"/>
        <charset val="128"/>
      </rPr>
      <t>結果サマリー</t>
    </r>
  </si>
  <si>
    <r>
      <rPr>
        <sz val="10"/>
        <color theme="1"/>
        <rFont val="MS PGothic"/>
        <family val="2"/>
        <charset val="128"/>
      </rPr>
      <t>プロジェクトのコスト削減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収入の合計</t>
    </r>
  </si>
  <si>
    <r>
      <rPr>
        <sz val="10"/>
        <color theme="1"/>
        <rFont val="MS PGothic"/>
        <family val="2"/>
        <charset val="128"/>
      </rPr>
      <t>プロジェクト支出の合計</t>
    </r>
  </si>
  <si>
    <r>
      <rPr>
        <sz val="10"/>
        <color theme="1"/>
        <rFont val="MS PGothic"/>
        <family val="2"/>
        <charset val="128"/>
      </rPr>
      <t>プロジェクトの純節約額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収入</t>
    </r>
  </si>
  <si>
    <r>
      <t xml:space="preserve">ROI (5 </t>
    </r>
    <r>
      <rPr>
        <sz val="10"/>
        <color theme="1"/>
        <rFont val="MS PGothic"/>
        <family val="2"/>
        <charset val="128"/>
      </rPr>
      <t>年後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</si>
  <si>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純現在価値</t>
    </r>
    <r>
      <rPr>
        <sz val="10"/>
        <color theme="1"/>
        <rFont val="Century Gothic"/>
        <family val="2"/>
      </rPr>
      <t xml:space="preserve"> (NPV)</t>
    </r>
  </si>
  <si>
    <r>
      <rPr>
        <sz val="10"/>
        <color theme="1"/>
        <rFont val="MS PGothic"/>
        <family val="2"/>
        <charset val="128"/>
      </rPr>
      <t>割引率</t>
    </r>
  </si>
  <si>
    <r>
      <rPr>
        <sz val="10"/>
        <color theme="1"/>
        <rFont val="MS PGothic"/>
        <family val="2"/>
        <charset val="128"/>
      </rPr>
      <t>内部収益率</t>
    </r>
    <r>
      <rPr>
        <sz val="10"/>
        <color theme="1"/>
        <rFont val="Century Gothic"/>
        <family val="2"/>
      </rPr>
      <t xml:space="preserve"> (IRR)</t>
    </r>
  </si>
  <si>
    <r>
      <rPr>
        <sz val="10"/>
        <color theme="1"/>
        <rFont val="MS PGothic"/>
        <family val="2"/>
        <charset val="128"/>
      </rPr>
      <t>元金回収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損益分岐点</t>
    </r>
    <r>
      <rPr>
        <sz val="10"/>
        <color theme="1"/>
        <rFont val="Century Gothic"/>
        <family val="2"/>
      </rPr>
      <t xml:space="preserve">) </t>
    </r>
    <r>
      <rPr>
        <sz val="10"/>
        <color theme="1"/>
        <rFont val="MS PGothic"/>
        <family val="2"/>
        <charset val="128"/>
      </rPr>
      <t>年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</si>
  <si>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</si>
  <si>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r>
      <t xml:space="preserve">IT ROI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</si>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</sst>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0.0%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sz val="10"/>
      <color theme="3" tint="0.3999755851924192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0"/>
      <color theme="3" tint="0.3999755851924192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18"/>
      <color rgb="FF404040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2"/>
    <xf numFmtId="44" fontId="4" fillId="6" borderId="1" xfId="3" applyFont="1" applyFill="1" applyBorder="1" applyAlignment="1">
      <alignment vertical="center"/>
    </xf>
    <xf numFmtId="2" fontId="4" fillId="6" borderId="1" xfId="1" applyNumberFormat="1" applyFont="1" applyFill="1" applyBorder="1" applyAlignment="1">
      <alignment horizontal="right" vertical="center" indent="1"/>
    </xf>
    <xf numFmtId="10" fontId="4" fillId="6" borderId="1" xfId="3" applyNumberFormat="1" applyFont="1" applyFill="1" applyBorder="1" applyAlignment="1">
      <alignment horizontal="right" vertical="center" indent="1"/>
    </xf>
    <xf numFmtId="9" fontId="4" fillId="6" borderId="1" xfId="3" applyNumberFormat="1" applyFont="1" applyFill="1" applyBorder="1" applyAlignment="1">
      <alignment horizontal="right" vertical="center" indent="1"/>
    </xf>
    <xf numFmtId="0" fontId="4" fillId="6" borderId="1" xfId="3" applyNumberFormat="1" applyFont="1" applyFill="1" applyBorder="1" applyAlignment="1">
      <alignment horizontal="right" vertical="center" indent="1"/>
    </xf>
    <xf numFmtId="10" fontId="4" fillId="6" borderId="5" xfId="1" applyNumberFormat="1" applyFont="1" applyFill="1" applyBorder="1" applyAlignment="1">
      <alignment horizontal="right" vertical="center" indent="1"/>
    </xf>
    <xf numFmtId="0" fontId="4" fillId="6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left" vertical="center" indent="1"/>
    </xf>
    <xf numFmtId="0" fontId="4" fillId="8" borderId="1" xfId="3" applyNumberFormat="1" applyFont="1" applyFill="1" applyBorder="1" applyAlignment="1">
      <alignment horizontal="left" vertical="center" indent="1"/>
    </xf>
    <xf numFmtId="44" fontId="4" fillId="8" borderId="1" xfId="3" applyFont="1" applyFill="1" applyBorder="1" applyAlignment="1">
      <alignment vertical="center"/>
    </xf>
    <xf numFmtId="0" fontId="15" fillId="0" borderId="0" xfId="0" applyFont="1"/>
    <xf numFmtId="0" fontId="16" fillId="4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 indent="1"/>
    </xf>
    <xf numFmtId="0" fontId="4" fillId="6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left" vertical="center" indent="1"/>
    </xf>
    <xf numFmtId="0" fontId="19" fillId="3" borderId="1" xfId="0" applyFont="1" applyFill="1" applyBorder="1" applyAlignment="1">
      <alignment horizontal="left" vertical="center" indent="1"/>
    </xf>
    <xf numFmtId="44" fontId="19" fillId="3" borderId="1" xfId="3" applyFont="1" applyFill="1" applyBorder="1" applyAlignment="1">
      <alignment vertical="center"/>
    </xf>
    <xf numFmtId="165" fontId="17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left" indent="1"/>
    </xf>
    <xf numFmtId="0" fontId="20" fillId="0" borderId="0" xfId="0" applyFont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0" xfId="0" applyFont="1"/>
    <xf numFmtId="164" fontId="4" fillId="8" borderId="6" xfId="0" applyNumberFormat="1" applyFont="1" applyFill="1" applyBorder="1" applyAlignment="1">
      <alignment vertical="center"/>
    </xf>
    <xf numFmtId="0" fontId="19" fillId="3" borderId="3" xfId="0" applyFont="1" applyFill="1" applyBorder="1" applyAlignment="1">
      <alignment horizontal="left" vertical="center" indent="1"/>
    </xf>
    <xf numFmtId="10" fontId="18" fillId="4" borderId="1" xfId="1" applyNumberFormat="1" applyFont="1" applyFill="1" applyBorder="1" applyAlignment="1">
      <alignment horizontal="right" vertical="center" indent="1"/>
    </xf>
    <xf numFmtId="0" fontId="19" fillId="3" borderId="4" xfId="0" applyFont="1" applyFill="1" applyBorder="1" applyAlignment="1">
      <alignment horizontal="left" vertical="center" indent="1"/>
    </xf>
    <xf numFmtId="164" fontId="4" fillId="8" borderId="1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 readingOrder="1"/>
    </xf>
    <xf numFmtId="0" fontId="15" fillId="4" borderId="0" xfId="0" applyFont="1" applyFill="1"/>
    <xf numFmtId="0" fontId="2" fillId="0" borderId="2" xfId="2" applyFont="1" applyBorder="1" applyAlignment="1">
      <alignment horizontal="left" vertical="center" wrapText="1" indent="2"/>
    </xf>
    <xf numFmtId="0" fontId="22" fillId="5" borderId="0" xfId="6" applyFont="1" applyFill="1" applyAlignment="1">
      <alignment horizontal="center" vertical="center"/>
    </xf>
  </cellXfs>
  <cellStyles count="7">
    <cellStyle name="Currency" xfId="3" builtinId="4"/>
    <cellStyle name="Hyperlink" xfId="6" builtinId="8"/>
    <cellStyle name="Hyperlink 2" xfId="5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 sz="1600">
                <a:solidFill>
                  <a:schemeClr val="tx1"/>
                </a:solidFill>
              </a:rPr>
              <a:t>年間プロジェクト キャッシュ フロー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キャッシュ フロー</c:v>
          </c:tx>
          <c:spPr>
            <a:solidFill>
              <a:srgbClr val="00B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計算ツール'!$D$36:$K$36</c:f>
              <c:numCache>
                <c:formatCode>_("$"* #,##0.00_);_("$"* \(#,##0.00\);_("$"* "-"??_);_(@_)</c:formatCode>
                <c:ptCount val="8"/>
                <c:pt idx="0">
                  <c:v>-94660</c:v>
                </c:pt>
                <c:pt idx="1">
                  <c:v>12080</c:v>
                </c:pt>
                <c:pt idx="2">
                  <c:v>12080</c:v>
                </c:pt>
                <c:pt idx="3">
                  <c:v>12080</c:v>
                </c:pt>
                <c:pt idx="4">
                  <c:v>4532</c:v>
                </c:pt>
                <c:pt idx="5">
                  <c:v>22532</c:v>
                </c:pt>
                <c:pt idx="6">
                  <c:v>22532</c:v>
                </c:pt>
                <c:pt idx="7">
                  <c:v>22532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B-4F85-A179-6EFB8819C03E}"/>
            </c:ext>
          </c:extLst>
        </c:ser>
        <c:ser>
          <c:idx val="1"/>
          <c:order val="1"/>
          <c:tx>
            <c:v>累積キャッシュ フロー</c:v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計算ツール'!$D$37:$K$37</c:f>
              <c:numCache>
                <c:formatCode>_("$"* #,##0.00_);_("$"* \(#,##0.00\);_("$"* "-"??_);_(@_)</c:formatCode>
                <c:ptCount val="8"/>
                <c:pt idx="0">
                  <c:v>-129560</c:v>
                </c:pt>
                <c:pt idx="1">
                  <c:v>-117480</c:v>
                </c:pt>
                <c:pt idx="2">
                  <c:v>-105400</c:v>
                </c:pt>
                <c:pt idx="3">
                  <c:v>-93320</c:v>
                </c:pt>
                <c:pt idx="4">
                  <c:v>-88788</c:v>
                </c:pt>
                <c:pt idx="5">
                  <c:v>-66256</c:v>
                </c:pt>
                <c:pt idx="6">
                  <c:v>-43724</c:v>
                </c:pt>
                <c:pt idx="7">
                  <c:v>-21192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B-4F85-A179-6EFB8819C03E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計算ツール'!$D$38:$K$38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B-4F85-A179-6EFB8819C0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346752"/>
        <c:axId val="62348288"/>
      </c:barChart>
      <c:catAx>
        <c:axId val="623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2348288"/>
        <c:crosses val="autoZero"/>
        <c:auto val="1"/>
        <c:lblAlgn val="ctr"/>
        <c:lblOffset val="100"/>
        <c:noMultiLvlLbl val="0"/>
      </c:catAx>
      <c:valAx>
        <c:axId val="623482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2346752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44-8D44-B19D-7A83A529D9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187-438F-B46A-4D5BBCE71A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87-438F-B46A-4D5BBCE71A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87-438F-B46A-4D5BBCE71A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87-438F-B46A-4D5BBCE71A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187-438F-B46A-4D5BBCE71A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187-438F-B46A-4D5BBCE71A9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187-438F-B46A-4D5BBCE71A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87-438F-B46A-4D5BBCE71A94}"/>
              </c:ext>
            </c:extLst>
          </c:dPt>
          <c:dLbls>
            <c:delete val="1"/>
          </c:dLbls>
          <c:cat>
            <c:strRef>
              <c:f>'IT ROI 計算ツール'!$B$20:$B$28</c:f>
              <c:strCache>
                <c:ptCount val="9"/>
                <c:pt idx="0">
                  <c:v>ソフトウェア</c:v>
                </c:pt>
                <c:pt idx="1">
                  <c:v>データベース</c:v>
                </c:pt>
                <c:pt idx="2">
                  <c:v>追加のライセンス</c:v>
                </c:pt>
                <c:pt idx="3">
                  <c:v>ハードウェア</c:v>
                </c:pt>
                <c:pt idx="4">
                  <c:v>ネットワーク</c:v>
                </c:pt>
                <c:pt idx="5">
                  <c:v>システム構成</c:v>
                </c:pt>
                <c:pt idx="6">
                  <c:v>その他の人件費</c:v>
                </c:pt>
                <c:pt idx="7">
                  <c:v>トレーニング</c:v>
                </c:pt>
                <c:pt idx="8">
                  <c:v>緊急時対応</c:v>
                </c:pt>
              </c:strCache>
            </c:strRef>
          </c:cat>
          <c:val>
            <c:numRef>
              <c:f>'IT ROI 計算ツール'!$M$20:$M$28</c:f>
              <c:numCache>
                <c:formatCode>0.0%</c:formatCode>
                <c:ptCount val="9"/>
                <c:pt idx="0">
                  <c:v>0.47276853252647505</c:v>
                </c:pt>
                <c:pt idx="1">
                  <c:v>0.42549167927382753</c:v>
                </c:pt>
                <c:pt idx="2">
                  <c:v>0</c:v>
                </c:pt>
                <c:pt idx="3">
                  <c:v>6.5242057488653554E-2</c:v>
                </c:pt>
                <c:pt idx="4">
                  <c:v>2.8366111951588502E-3</c:v>
                </c:pt>
                <c:pt idx="5">
                  <c:v>5.2950075642965201E-3</c:v>
                </c:pt>
                <c:pt idx="6">
                  <c:v>0</c:v>
                </c:pt>
                <c:pt idx="7">
                  <c:v>2.8366111951588502E-2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187-438F-B46A-4D5BBCE71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385536"/>
        <c:axId val="64230528"/>
      </c:barChart>
      <c:catAx>
        <c:axId val="623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230528"/>
        <c:crosses val="autoZero"/>
        <c:auto val="1"/>
        <c:lblAlgn val="ctr"/>
        <c:lblOffset val="100"/>
        <c:noMultiLvlLbl val="0"/>
      </c:catAx>
      <c:valAx>
        <c:axId val="64230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2385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13-D445-ADF0-A9C08BB9E7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0E4-459D-B5A9-29CBEA553B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0E4-459D-B5A9-29CBEA553B6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0E4-459D-B5A9-29CBEA553B6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E4-459D-B5A9-29CBEA553B6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0E4-459D-B5A9-29CBEA553B6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0E4-459D-B5A9-29CBEA553B6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0E4-459D-B5A9-29CBEA553B6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0E4-459D-B5A9-29CBEA553B67}"/>
              </c:ext>
            </c:extLst>
          </c:dPt>
          <c:dLbls>
            <c:delete val="1"/>
          </c:dLbls>
          <c:cat>
            <c:strRef>
              <c:f>'IT ROI 計算ツール'!$B$5:$B$9</c:f>
              <c:strCache>
                <c:ptCount val="5"/>
                <c:pt idx="0">
                  <c:v>ヘルプデスク サポートの減少</c:v>
                </c:pt>
                <c:pt idx="1">
                  <c:v>事務スタッフの削減</c:v>
                </c:pt>
                <c:pt idx="2">
                  <c:v>時間の節約 - レポートの手動作成</c:v>
                </c:pt>
                <c:pt idx="3">
                  <c:v>年間メンテナンス</c:v>
                </c:pt>
                <c:pt idx="4">
                  <c:v>消耗品の削減 </c:v>
                </c:pt>
              </c:strCache>
            </c:strRef>
          </c:cat>
          <c:val>
            <c:numRef>
              <c:f>'IT ROI 計算ツール'!$M$5:$M$9</c:f>
              <c:numCache>
                <c:formatCode>0.0%</c:formatCode>
                <c:ptCount val="5"/>
                <c:pt idx="0">
                  <c:v>0.30653337948164588</c:v>
                </c:pt>
                <c:pt idx="1">
                  <c:v>0.1026324897693263</c:v>
                </c:pt>
                <c:pt idx="2">
                  <c:v>0.168475273326954</c:v>
                </c:pt>
                <c:pt idx="3">
                  <c:v>0.21850886658387117</c:v>
                </c:pt>
                <c:pt idx="4">
                  <c:v>0.20384999083820265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E4-459D-B5A9-29CBEA553B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287872"/>
        <c:axId val="64289408"/>
      </c:barChart>
      <c:catAx>
        <c:axId val="642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289408"/>
        <c:crosses val="autoZero"/>
        <c:auto val="1"/>
        <c:lblAlgn val="ctr"/>
        <c:lblOffset val="100"/>
        <c:noMultiLvlLbl val="0"/>
      </c:catAx>
      <c:valAx>
        <c:axId val="64289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287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r>
              <a:rPr lang="ja-JP" sz="1600">
                <a:solidFill>
                  <a:schemeClr val="tx1"/>
                </a:solidFill>
              </a:rPr>
              <a:t>年間プロジェクト キャッシュ フロー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キャッシュ フロー</c:v>
          </c:tx>
          <c:spPr>
            <a:solidFill>
              <a:srgbClr val="00B05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 - 空白'!$D$48:$K$48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240-B37C-A269D98E2303}"/>
            </c:ext>
          </c:extLst>
        </c:ser>
        <c:ser>
          <c:idx val="1"/>
          <c:order val="1"/>
          <c:tx>
            <c:v>累積キャッシュ フロー</c:v>
          </c:tx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 - 空白'!$D$49:$K$49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9-4240-B37C-A269D98E2303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'IT ROI 計算ツール - 空白'!$D$50:$K$50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9-4240-B37C-A269D98E23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774528"/>
        <c:axId val="64776064"/>
      </c:barChart>
      <c:catAx>
        <c:axId val="647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776064"/>
        <c:crosses val="autoZero"/>
        <c:auto val="1"/>
        <c:lblAlgn val="ctr"/>
        <c:lblOffset val="100"/>
        <c:noMultiLvlLbl val="0"/>
      </c:catAx>
      <c:valAx>
        <c:axId val="64776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77452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1-FC40-9D5F-2E602ADDE8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1-FC40-9D5F-2E602ADDE8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1-FC40-9D5F-2E602ADDE8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1-FC40-9D5F-2E602ADDE8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1-FC40-9D5F-2E602ADDE8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C1-FC40-9D5F-2E602ADDE8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C1-FC40-9D5F-2E602ADDE8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C1-FC40-9D5F-2E602ADDE8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C1-FC40-9D5F-2E602ADDE813}"/>
              </c:ext>
            </c:extLst>
          </c:dPt>
          <c:dLbls>
            <c:delete val="1"/>
          </c:dLbls>
          <c:cat>
            <c:strRef>
              <c:f>'IT ROI 計算ツール - 空白'!$B$29:$B$37</c:f>
              <c:strCache>
                <c:ptCount val="9"/>
                <c:pt idx="0">
                  <c:v>ソフトウェア</c:v>
                </c:pt>
                <c:pt idx="1">
                  <c:v>データベース</c:v>
                </c:pt>
                <c:pt idx="2">
                  <c:v>追加のライセンス</c:v>
                </c:pt>
                <c:pt idx="3">
                  <c:v>ハードウェア</c:v>
                </c:pt>
                <c:pt idx="4">
                  <c:v>ネットワーク</c:v>
                </c:pt>
                <c:pt idx="5">
                  <c:v>システム構成</c:v>
                </c:pt>
                <c:pt idx="6">
                  <c:v>その他の人件費</c:v>
                </c:pt>
                <c:pt idx="7">
                  <c:v>トレーニング</c:v>
                </c:pt>
                <c:pt idx="8">
                  <c:v>緊急時対応</c:v>
                </c:pt>
              </c:strCache>
            </c:strRef>
          </c:cat>
          <c:val>
            <c:numRef>
              <c:f>'IT ROI 計算ツール - 空白'!$M$29:$M$37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7C1-FC40-9D5F-2E602ADDE8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899712"/>
        <c:axId val="64905600"/>
      </c:barChart>
      <c:catAx>
        <c:axId val="648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905600"/>
        <c:crosses val="autoZero"/>
        <c:auto val="1"/>
        <c:lblAlgn val="ctr"/>
        <c:lblOffset val="100"/>
        <c:noMultiLvlLbl val="0"/>
      </c:catAx>
      <c:valAx>
        <c:axId val="64905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8997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E-EC4F-8CF1-6093BD6D22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1E-EC4F-8CF1-6093BD6D22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1E-EC4F-8CF1-6093BD6D223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1E-EC4F-8CF1-6093BD6D223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1E-EC4F-8CF1-6093BD6D22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1E-EC4F-8CF1-6093BD6D22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1E-EC4F-8CF1-6093BD6D223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1E-EC4F-8CF1-6093BD6D223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1E-EC4F-8CF1-6093BD6D223C}"/>
              </c:ext>
            </c:extLst>
          </c:dPt>
          <c:dLbls>
            <c:delete val="1"/>
          </c:dLbls>
          <c:cat>
            <c:strRef>
              <c:f>'IT ROI 計算ツール - 空白'!$B$5:$B$13</c:f>
              <c:strCache>
                <c:ptCount val="5"/>
                <c:pt idx="0">
                  <c:v>ヘルプデスク サポートの減少</c:v>
                </c:pt>
                <c:pt idx="1">
                  <c:v>事務スタッフの削減</c:v>
                </c:pt>
                <c:pt idx="2">
                  <c:v>時間の節約 - レポートの手動作成</c:v>
                </c:pt>
                <c:pt idx="3">
                  <c:v>年間メンテナンス</c:v>
                </c:pt>
                <c:pt idx="4">
                  <c:v>消耗品の削減 </c:v>
                </c:pt>
              </c:strCache>
            </c:strRef>
          </c:cat>
          <c:val>
            <c:numRef>
              <c:f>'IT ROI 計算ツール - 空白'!$M$5:$M$13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1E-EC4F-8CF1-6093BD6D22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827392"/>
        <c:axId val="64828928"/>
      </c:barChart>
      <c:catAx>
        <c:axId val="6482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828928"/>
        <c:crosses val="autoZero"/>
        <c:auto val="1"/>
        <c:lblAlgn val="ctr"/>
        <c:lblOffset val="100"/>
        <c:noMultiLvlLbl val="0"/>
      </c:catAx>
      <c:valAx>
        <c:axId val="64828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648273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jp.smartsheet.com/try-it?trp=77830&amp;utm_language=JP&amp;utm_source=template-excel&amp;utm_medium=content&amp;utm_campaign=ic-IT+ROI+Calculator-excel-77830-jp&amp;lpa=ic+IT+ROI+Calculator+excel+77830+j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57</xdr:row>
      <xdr:rowOff>101214</xdr:rowOff>
    </xdr:from>
    <xdr:to>
      <xdr:col>4</xdr:col>
      <xdr:colOff>419100</xdr:colOff>
      <xdr:row>57</xdr:row>
      <xdr:rowOff>3758814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C6101E-7F4A-499D-8526-56D796FF5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482601</xdr:colOff>
      <xdr:row>57</xdr:row>
      <xdr:rowOff>101214</xdr:rowOff>
    </xdr:from>
    <xdr:to>
      <xdr:col>8</xdr:col>
      <xdr:colOff>495300</xdr:colOff>
      <xdr:row>57</xdr:row>
      <xdr:rowOff>3758814</xdr:rowOff>
    </xdr:to>
    <xdr:graphicFrame macro="">
      <xdr:nvGraphicFramePr>
        <xdr:cNvPr id="9" name="Chart 15">
          <a:extLst>
            <a:ext uri="{FF2B5EF4-FFF2-40B4-BE49-F238E27FC236}">
              <a16:creationId xmlns:a16="http://schemas.microsoft.com/office/drawing/2014/main" id="{D828AD05-2962-4847-8036-1278C33D8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57</xdr:row>
      <xdr:rowOff>101214</xdr:rowOff>
    </xdr:from>
    <xdr:to>
      <xdr:col>11</xdr:col>
      <xdr:colOff>1397000</xdr:colOff>
      <xdr:row>57</xdr:row>
      <xdr:rowOff>3758814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AFEADDD5-BD7D-49EC-BEB4-AC3730579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1006474</xdr:colOff>
      <xdr:row>0</xdr:row>
      <xdr:rowOff>63500</xdr:rowOff>
    </xdr:from>
    <xdr:to>
      <xdr:col>11</xdr:col>
      <xdr:colOff>1282699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5790B4-CF74-D3A3-EAD1-30445DDDA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03274" y="63500"/>
          <a:ext cx="2841625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ja-JP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プロジェクト全体の実施分析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ja-JP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/>
            </a:rPr>
            <a:t>プロジェクト全体のコスト削減と収益分析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69</xdr:row>
      <xdr:rowOff>101214</xdr:rowOff>
    </xdr:from>
    <xdr:to>
      <xdr:col>4</xdr:col>
      <xdr:colOff>419100</xdr:colOff>
      <xdr:row>69</xdr:row>
      <xdr:rowOff>3758814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162CD-A33A-8B46-9B40-083AAE5CA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482601</xdr:colOff>
      <xdr:row>69</xdr:row>
      <xdr:rowOff>101214</xdr:rowOff>
    </xdr:from>
    <xdr:to>
      <xdr:col>8</xdr:col>
      <xdr:colOff>495300</xdr:colOff>
      <xdr:row>69</xdr:row>
      <xdr:rowOff>3758814</xdr:rowOff>
    </xdr:to>
    <xdr:graphicFrame macro="">
      <xdr:nvGraphicFramePr>
        <xdr:cNvPr id="3" name="Chart 15">
          <a:extLst>
            <a:ext uri="{FF2B5EF4-FFF2-40B4-BE49-F238E27FC236}">
              <a16:creationId xmlns:a16="http://schemas.microsoft.com/office/drawing/2014/main" id="{31313E1A-578A-444D-AC7B-D6140940A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69</xdr:row>
      <xdr:rowOff>101214</xdr:rowOff>
    </xdr:from>
    <xdr:to>
      <xdr:col>11</xdr:col>
      <xdr:colOff>1397000</xdr:colOff>
      <xdr:row>69</xdr:row>
      <xdr:rowOff>3758814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6FFDFBB4-593E-B446-ACE0-603D8278B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ja-JP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プロジェクト全体の実施分析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ja-JP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プロジェクト全体のコスト削減と収益分析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IT+ROI+Calculator-excel-77830-jp&amp;lpa=ic+IT+ROI+Calculator+excel+77830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72"/>
  <sheetViews>
    <sheetView showGridLines="0" tabSelected="1" zoomScaleNormal="100" workbookViewId="0">
      <pane ySplit="3" topLeftCell="A4" activePane="bottomLeft" state="frozen"/>
      <selection pane="bottomLeft"/>
    </sheetView>
  </sheetViews>
  <sheetFormatPr baseColWidth="10" defaultColWidth="10.83203125" defaultRowHeight="16"/>
  <cols>
    <col min="1" max="1" width="3.33203125" style="12" customWidth="1"/>
    <col min="2" max="2" width="42.83203125" style="24" bestFit="1" customWidth="1"/>
    <col min="3" max="12" width="16.83203125" style="12" customWidth="1"/>
    <col min="13" max="13" width="8.83203125" style="14" customWidth="1"/>
    <col min="14" max="14" width="3.33203125" style="12" customWidth="1"/>
    <col min="15" max="16384" width="10.83203125" style="12"/>
  </cols>
  <sheetData>
    <row r="1" spans="2:13" ht="50.25" customHeight="1">
      <c r="B1" s="13" t="s">
        <v>63</v>
      </c>
      <c r="C1" s="13"/>
    </row>
    <row r="2" spans="2:13" s="15" customFormat="1" ht="18" customHeight="1">
      <c r="B2" s="9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14"/>
    </row>
    <row r="3" spans="2:13" s="15" customFormat="1" ht="18" customHeight="1">
      <c r="B3" s="17"/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18"/>
      <c r="M3" s="14" t="s">
        <v>14</v>
      </c>
    </row>
    <row r="4" spans="2:13" ht="18" customHeight="1">
      <c r="B4" s="19" t="s">
        <v>15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3" ht="18" customHeight="1">
      <c r="B5" s="21" t="s">
        <v>16</v>
      </c>
      <c r="C5" s="22"/>
      <c r="D5" s="22">
        <v>3000</v>
      </c>
      <c r="E5" s="22">
        <v>6000</v>
      </c>
      <c r="F5" s="22">
        <v>6000</v>
      </c>
      <c r="G5" s="22">
        <v>6000</v>
      </c>
      <c r="H5" s="22">
        <v>9806</v>
      </c>
      <c r="I5" s="22">
        <v>9806</v>
      </c>
      <c r="J5" s="22">
        <v>9806</v>
      </c>
      <c r="K5" s="22">
        <v>9806</v>
      </c>
      <c r="L5" s="2">
        <f>SUM(C5:K5)</f>
        <v>60224</v>
      </c>
      <c r="M5" s="23">
        <f>IFERROR(L5/$L$10,0)</f>
        <v>0.30653337948164588</v>
      </c>
    </row>
    <row r="6" spans="2:13" ht="18" customHeight="1">
      <c r="B6" s="21" t="s">
        <v>17</v>
      </c>
      <c r="C6" s="22"/>
      <c r="D6" s="22">
        <v>230</v>
      </c>
      <c r="E6" s="22">
        <v>2330</v>
      </c>
      <c r="F6" s="22">
        <v>2330</v>
      </c>
      <c r="G6" s="22">
        <v>2330</v>
      </c>
      <c r="H6" s="22">
        <v>3236</v>
      </c>
      <c r="I6" s="22">
        <v>3236</v>
      </c>
      <c r="J6" s="22">
        <v>3236</v>
      </c>
      <c r="K6" s="22">
        <v>3236</v>
      </c>
      <c r="L6" s="2">
        <f t="shared" ref="L6:L9" si="0">SUM(C6:K6)</f>
        <v>20164</v>
      </c>
      <c r="M6" s="23">
        <f>IFERROR(L6/$L$10,0)</f>
        <v>0.1026324897693263</v>
      </c>
    </row>
    <row r="7" spans="2:13" ht="18" customHeight="1">
      <c r="B7" s="21" t="s">
        <v>18</v>
      </c>
      <c r="C7" s="22"/>
      <c r="D7" s="22">
        <v>560</v>
      </c>
      <c r="E7" s="22">
        <v>6540</v>
      </c>
      <c r="F7" s="22">
        <v>6540</v>
      </c>
      <c r="G7" s="22">
        <v>6540</v>
      </c>
      <c r="H7" s="22">
        <v>3230</v>
      </c>
      <c r="I7" s="22">
        <v>3230</v>
      </c>
      <c r="J7" s="22">
        <v>3230</v>
      </c>
      <c r="K7" s="22">
        <v>3230</v>
      </c>
      <c r="L7" s="2">
        <f t="shared" si="0"/>
        <v>33100</v>
      </c>
      <c r="M7" s="23">
        <f>IFERROR(L7/$L$10,0)</f>
        <v>0.168475273326954</v>
      </c>
    </row>
    <row r="8" spans="2:13" ht="18" customHeight="1">
      <c r="B8" s="21" t="s">
        <v>19</v>
      </c>
      <c r="C8" s="22"/>
      <c r="D8" s="22">
        <v>5650</v>
      </c>
      <c r="E8" s="22">
        <v>9560</v>
      </c>
      <c r="F8" s="22">
        <v>9560</v>
      </c>
      <c r="G8" s="22">
        <v>9560</v>
      </c>
      <c r="H8" s="22">
        <v>2150</v>
      </c>
      <c r="I8" s="22">
        <v>2150</v>
      </c>
      <c r="J8" s="22">
        <v>2150</v>
      </c>
      <c r="K8" s="22">
        <v>2150</v>
      </c>
      <c r="L8" s="2">
        <f t="shared" si="0"/>
        <v>42930</v>
      </c>
      <c r="M8" s="23">
        <f>IFERROR(L8/$L$10,0)</f>
        <v>0.21850886658387117</v>
      </c>
    </row>
    <row r="9" spans="2:13" ht="18" customHeight="1">
      <c r="B9" s="21" t="s">
        <v>20</v>
      </c>
      <c r="C9" s="22"/>
      <c r="D9" s="22">
        <v>6660</v>
      </c>
      <c r="E9" s="22">
        <v>5650</v>
      </c>
      <c r="F9" s="22">
        <v>5650</v>
      </c>
      <c r="G9" s="22">
        <v>5650</v>
      </c>
      <c r="H9" s="22">
        <v>4110</v>
      </c>
      <c r="I9" s="22">
        <v>4110</v>
      </c>
      <c r="J9" s="22">
        <v>4110</v>
      </c>
      <c r="K9" s="22">
        <v>4110</v>
      </c>
      <c r="L9" s="2">
        <f t="shared" si="0"/>
        <v>40050</v>
      </c>
      <c r="M9" s="23">
        <f>IFERROR(L9/$L$10,0)</f>
        <v>0.20384999083820265</v>
      </c>
    </row>
    <row r="10" spans="2:13" ht="18" customHeight="1">
      <c r="B10" s="8" t="s">
        <v>21</v>
      </c>
      <c r="C10" s="2">
        <f t="shared" ref="C10:L10" si="1">SUM(C5:C9)</f>
        <v>0</v>
      </c>
      <c r="D10" s="2">
        <f t="shared" si="1"/>
        <v>16100</v>
      </c>
      <c r="E10" s="2">
        <f t="shared" si="1"/>
        <v>30080</v>
      </c>
      <c r="F10" s="2">
        <f t="shared" si="1"/>
        <v>30080</v>
      </c>
      <c r="G10" s="2">
        <f t="shared" si="1"/>
        <v>30080</v>
      </c>
      <c r="H10" s="2">
        <f t="shared" si="1"/>
        <v>22532</v>
      </c>
      <c r="I10" s="2">
        <f t="shared" si="1"/>
        <v>22532</v>
      </c>
      <c r="J10" s="2">
        <f t="shared" si="1"/>
        <v>22532</v>
      </c>
      <c r="K10" s="2">
        <f t="shared" si="1"/>
        <v>22532</v>
      </c>
      <c r="L10" s="11">
        <f t="shared" si="1"/>
        <v>196468</v>
      </c>
    </row>
    <row r="11" spans="2:13" ht="11.25" customHeight="1">
      <c r="E11" s="25" t="s">
        <v>0</v>
      </c>
    </row>
    <row r="12" spans="2:13" ht="18" customHeight="1">
      <c r="B12" s="19" t="s">
        <v>22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2:13" ht="18" customHeight="1">
      <c r="B13" s="21" t="s">
        <v>23</v>
      </c>
      <c r="C13" s="22">
        <v>23000</v>
      </c>
      <c r="D13" s="22"/>
      <c r="E13" s="22"/>
      <c r="F13" s="22"/>
      <c r="G13" s="22"/>
      <c r="H13" s="22"/>
      <c r="I13" s="22"/>
      <c r="J13" s="22"/>
      <c r="K13" s="22"/>
      <c r="L13" s="2">
        <f>SUM(C13:K13)</f>
        <v>23000</v>
      </c>
    </row>
    <row r="14" spans="2:13" ht="18" customHeight="1">
      <c r="B14" s="21" t="s">
        <v>24</v>
      </c>
      <c r="C14" s="22">
        <v>0</v>
      </c>
      <c r="D14" s="22"/>
      <c r="E14" s="22"/>
      <c r="F14" s="22"/>
      <c r="G14" s="22"/>
      <c r="H14" s="22"/>
      <c r="I14" s="22"/>
      <c r="J14" s="22"/>
      <c r="K14" s="22"/>
      <c r="L14" s="2">
        <f t="shared" ref="L14:L16" si="2">SUM(C14:K14)</f>
        <v>0</v>
      </c>
    </row>
    <row r="15" spans="2:13" ht="18" customHeight="1">
      <c r="B15" s="21" t="s">
        <v>25</v>
      </c>
      <c r="C15" s="22">
        <v>5000</v>
      </c>
      <c r="D15" s="22"/>
      <c r="E15" s="22"/>
      <c r="F15" s="22"/>
      <c r="G15" s="22"/>
      <c r="H15" s="22"/>
      <c r="I15" s="22"/>
      <c r="J15" s="22"/>
      <c r="K15" s="22"/>
      <c r="L15" s="2">
        <f t="shared" si="2"/>
        <v>5000</v>
      </c>
    </row>
    <row r="16" spans="2:13" ht="18" customHeight="1">
      <c r="B16" s="21" t="s">
        <v>26</v>
      </c>
      <c r="C16" s="22">
        <v>6900</v>
      </c>
      <c r="D16" s="22"/>
      <c r="E16" s="22"/>
      <c r="F16" s="22"/>
      <c r="G16" s="22"/>
      <c r="H16" s="22"/>
      <c r="I16" s="22"/>
      <c r="J16" s="22"/>
      <c r="K16" s="22"/>
      <c r="L16" s="2">
        <f t="shared" si="2"/>
        <v>6900</v>
      </c>
    </row>
    <row r="17" spans="2:13" ht="18" customHeight="1">
      <c r="B17" s="8" t="s">
        <v>27</v>
      </c>
      <c r="C17" s="2">
        <f t="shared" ref="C17:L17" si="3">SUM(C13:C16)</f>
        <v>34900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2">
        <f t="shared" si="3"/>
        <v>0</v>
      </c>
      <c r="H17" s="2">
        <f t="shared" si="3"/>
        <v>0</v>
      </c>
      <c r="I17" s="2">
        <f t="shared" si="3"/>
        <v>0</v>
      </c>
      <c r="J17" s="2">
        <f t="shared" si="3"/>
        <v>0</v>
      </c>
      <c r="K17" s="2">
        <f t="shared" si="3"/>
        <v>0</v>
      </c>
      <c r="L17" s="11">
        <f t="shared" si="3"/>
        <v>34900</v>
      </c>
    </row>
    <row r="18" spans="2:13" ht="11.25" customHeight="1"/>
    <row r="19" spans="2:13" ht="18" customHeight="1">
      <c r="B19" s="19" t="s">
        <v>28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2:13" ht="18" customHeight="1">
      <c r="B20" s="21" t="s">
        <v>29</v>
      </c>
      <c r="C20" s="22"/>
      <c r="D20" s="22">
        <v>50000</v>
      </c>
      <c r="E20" s="22"/>
      <c r="F20" s="22"/>
      <c r="G20" s="22"/>
      <c r="H20" s="22"/>
      <c r="I20" s="22"/>
      <c r="J20" s="22"/>
      <c r="K20" s="22"/>
      <c r="L20" s="2">
        <f t="shared" ref="L20:L28" si="4">SUM(D20:K20)</f>
        <v>50000</v>
      </c>
      <c r="M20" s="23">
        <f t="shared" ref="M20:M28" si="5">IFERROR(L20/$L$29,0)</f>
        <v>0.47276853252647505</v>
      </c>
    </row>
    <row r="21" spans="2:13" ht="18" customHeight="1">
      <c r="B21" s="21" t="s">
        <v>30</v>
      </c>
      <c r="C21" s="22"/>
      <c r="D21" s="22">
        <v>45000</v>
      </c>
      <c r="E21" s="22"/>
      <c r="F21" s="22"/>
      <c r="G21" s="22"/>
      <c r="H21" s="22"/>
      <c r="I21" s="22"/>
      <c r="J21" s="22"/>
      <c r="K21" s="22"/>
      <c r="L21" s="2">
        <f t="shared" si="4"/>
        <v>45000</v>
      </c>
      <c r="M21" s="23">
        <f t="shared" si="5"/>
        <v>0.42549167927382753</v>
      </c>
    </row>
    <row r="22" spans="2:13" ht="18" customHeight="1">
      <c r="B22" s="21" t="s">
        <v>31</v>
      </c>
      <c r="C22" s="22"/>
      <c r="D22" s="22">
        <v>0</v>
      </c>
      <c r="E22" s="22"/>
      <c r="F22" s="22"/>
      <c r="G22" s="22"/>
      <c r="H22" s="22"/>
      <c r="I22" s="22"/>
      <c r="J22" s="22"/>
      <c r="K22" s="22"/>
      <c r="L22" s="2">
        <f t="shared" si="4"/>
        <v>0</v>
      </c>
      <c r="M22" s="23">
        <f t="shared" si="5"/>
        <v>0</v>
      </c>
    </row>
    <row r="23" spans="2:13" ht="18" customHeight="1">
      <c r="B23" s="21" t="s">
        <v>32</v>
      </c>
      <c r="C23" s="22"/>
      <c r="D23" s="22">
        <v>6900</v>
      </c>
      <c r="E23" s="22"/>
      <c r="F23" s="22"/>
      <c r="G23" s="22"/>
      <c r="H23" s="22"/>
      <c r="I23" s="22"/>
      <c r="J23" s="22"/>
      <c r="K23" s="22"/>
      <c r="L23" s="2">
        <f t="shared" si="4"/>
        <v>6900</v>
      </c>
      <c r="M23" s="23">
        <f t="shared" si="5"/>
        <v>6.5242057488653554E-2</v>
      </c>
    </row>
    <row r="24" spans="2:13" ht="18" customHeight="1">
      <c r="B24" s="21" t="s">
        <v>33</v>
      </c>
      <c r="C24" s="22"/>
      <c r="D24" s="22">
        <v>300</v>
      </c>
      <c r="E24" s="22"/>
      <c r="F24" s="22"/>
      <c r="G24" s="22"/>
      <c r="H24" s="22"/>
      <c r="I24" s="22"/>
      <c r="J24" s="22"/>
      <c r="K24" s="22"/>
      <c r="L24" s="2">
        <f t="shared" si="4"/>
        <v>300</v>
      </c>
      <c r="M24" s="23">
        <f t="shared" si="5"/>
        <v>2.8366111951588502E-3</v>
      </c>
    </row>
    <row r="25" spans="2:13" ht="18" customHeight="1">
      <c r="B25" s="21" t="s">
        <v>34</v>
      </c>
      <c r="C25" s="22"/>
      <c r="D25" s="22">
        <v>560</v>
      </c>
      <c r="E25" s="22"/>
      <c r="F25" s="22"/>
      <c r="G25" s="22"/>
      <c r="H25" s="22"/>
      <c r="I25" s="22"/>
      <c r="J25" s="22"/>
      <c r="K25" s="22"/>
      <c r="L25" s="2">
        <f t="shared" si="4"/>
        <v>560</v>
      </c>
      <c r="M25" s="23">
        <f t="shared" si="5"/>
        <v>5.2950075642965201E-3</v>
      </c>
    </row>
    <row r="26" spans="2:13" ht="18" customHeight="1">
      <c r="B26" s="21" t="s">
        <v>35</v>
      </c>
      <c r="C26" s="22"/>
      <c r="D26" s="22">
        <v>0</v>
      </c>
      <c r="E26" s="22"/>
      <c r="F26" s="22"/>
      <c r="G26" s="22"/>
      <c r="H26" s="22"/>
      <c r="I26" s="22"/>
      <c r="J26" s="22"/>
      <c r="K26" s="22"/>
      <c r="L26" s="2">
        <f t="shared" si="4"/>
        <v>0</v>
      </c>
      <c r="M26" s="23">
        <f t="shared" si="5"/>
        <v>0</v>
      </c>
    </row>
    <row r="27" spans="2:13" ht="18" customHeight="1">
      <c r="B27" s="21" t="s">
        <v>36</v>
      </c>
      <c r="C27" s="22"/>
      <c r="D27" s="22">
        <v>3000</v>
      </c>
      <c r="E27" s="22"/>
      <c r="F27" s="22"/>
      <c r="G27" s="22"/>
      <c r="H27" s="22"/>
      <c r="I27" s="22"/>
      <c r="J27" s="22"/>
      <c r="K27" s="22"/>
      <c r="L27" s="2">
        <f t="shared" si="4"/>
        <v>3000</v>
      </c>
      <c r="M27" s="23">
        <f t="shared" si="5"/>
        <v>2.8366111951588502E-2</v>
      </c>
    </row>
    <row r="28" spans="2:13" ht="18" customHeight="1">
      <c r="B28" s="21" t="s">
        <v>37</v>
      </c>
      <c r="C28" s="22"/>
      <c r="D28" s="22">
        <v>0</v>
      </c>
      <c r="E28" s="22"/>
      <c r="F28" s="22"/>
      <c r="G28" s="22"/>
      <c r="H28" s="22"/>
      <c r="I28" s="22"/>
      <c r="J28" s="22"/>
      <c r="K28" s="22"/>
      <c r="L28" s="2">
        <f t="shared" si="4"/>
        <v>0</v>
      </c>
      <c r="M28" s="23">
        <f t="shared" si="5"/>
        <v>0</v>
      </c>
    </row>
    <row r="29" spans="2:13" ht="18" customHeight="1">
      <c r="B29" s="8" t="s">
        <v>38</v>
      </c>
      <c r="C29" s="2">
        <f>SUM(C20:C28)</f>
        <v>0</v>
      </c>
      <c r="D29" s="2">
        <f>SUM(D20:D28)</f>
        <v>105760</v>
      </c>
      <c r="E29" s="2">
        <f t="shared" ref="E29" si="6">SUM(E20:E28)</f>
        <v>0</v>
      </c>
      <c r="F29" s="2">
        <f t="shared" ref="F29" si="7">SUM(F20:F28)</f>
        <v>0</v>
      </c>
      <c r="G29" s="2">
        <f t="shared" ref="G29" si="8">SUM(G20:G28)</f>
        <v>0</v>
      </c>
      <c r="H29" s="2">
        <f t="shared" ref="H29" si="9">SUM(H20:H28)</f>
        <v>0</v>
      </c>
      <c r="I29" s="2">
        <f t="shared" ref="I29" si="10">SUM(I20:I28)</f>
        <v>0</v>
      </c>
      <c r="J29" s="2">
        <f t="shared" ref="J29" si="11">SUM(J20:J28)</f>
        <v>0</v>
      </c>
      <c r="K29" s="2">
        <f t="shared" ref="K29" si="12">SUM(K20:K28)</f>
        <v>0</v>
      </c>
      <c r="L29" s="11">
        <f t="shared" ref="L29" si="13">SUM(L20:L28)</f>
        <v>105760</v>
      </c>
    </row>
    <row r="30" spans="2:13" ht="11.25" customHeight="1">
      <c r="C30" s="27">
        <v>0</v>
      </c>
      <c r="D30" s="27">
        <v>1</v>
      </c>
      <c r="E30" s="27">
        <v>2</v>
      </c>
      <c r="F30" s="27">
        <v>3</v>
      </c>
      <c r="G30" s="27">
        <v>4</v>
      </c>
      <c r="H30" s="27">
        <v>5</v>
      </c>
      <c r="I30" s="27">
        <v>6</v>
      </c>
      <c r="J30" s="27">
        <v>7</v>
      </c>
      <c r="K30" s="27">
        <v>8</v>
      </c>
    </row>
    <row r="31" spans="2:13" ht="18" customHeight="1">
      <c r="B31" s="19" t="s">
        <v>39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2:13" ht="18" customHeight="1">
      <c r="B32" s="21" t="s">
        <v>19</v>
      </c>
      <c r="C32" s="22"/>
      <c r="D32" s="22"/>
      <c r="E32" s="22">
        <v>15000</v>
      </c>
      <c r="F32" s="22">
        <v>15000</v>
      </c>
      <c r="G32" s="22">
        <v>15000</v>
      </c>
      <c r="H32" s="22">
        <v>15000</v>
      </c>
      <c r="I32" s="22"/>
      <c r="J32" s="22"/>
      <c r="K32" s="22"/>
      <c r="L32" s="2">
        <f>SUM(D32:K32)</f>
        <v>60000</v>
      </c>
    </row>
    <row r="33" spans="2:12" ht="18" customHeight="1">
      <c r="B33" s="21" t="s">
        <v>40</v>
      </c>
      <c r="C33" s="22"/>
      <c r="D33" s="22">
        <v>5000</v>
      </c>
      <c r="E33" s="22">
        <v>3000</v>
      </c>
      <c r="F33" s="22">
        <v>3000</v>
      </c>
      <c r="G33" s="22">
        <v>3000</v>
      </c>
      <c r="H33" s="22">
        <v>3000</v>
      </c>
      <c r="I33" s="22"/>
      <c r="J33" s="22"/>
      <c r="K33" s="22"/>
      <c r="L33" s="2">
        <f>SUM(D33:K33)</f>
        <v>17000</v>
      </c>
    </row>
    <row r="34" spans="2:12" ht="18" customHeight="1">
      <c r="B34" s="9" t="s">
        <v>41</v>
      </c>
      <c r="C34" s="2">
        <f t="shared" ref="C34:L34" si="14">SUM(C32:C33)</f>
        <v>0</v>
      </c>
      <c r="D34" s="2">
        <f t="shared" si="14"/>
        <v>5000</v>
      </c>
      <c r="E34" s="2">
        <f t="shared" si="14"/>
        <v>18000</v>
      </c>
      <c r="F34" s="2">
        <f t="shared" si="14"/>
        <v>18000</v>
      </c>
      <c r="G34" s="2">
        <f t="shared" si="14"/>
        <v>18000</v>
      </c>
      <c r="H34" s="2">
        <f t="shared" si="14"/>
        <v>18000</v>
      </c>
      <c r="I34" s="2">
        <f t="shared" si="14"/>
        <v>0</v>
      </c>
      <c r="J34" s="2">
        <f t="shared" si="14"/>
        <v>0</v>
      </c>
      <c r="K34" s="2">
        <f t="shared" si="14"/>
        <v>0</v>
      </c>
      <c r="L34" s="2">
        <f t="shared" si="14"/>
        <v>77000</v>
      </c>
    </row>
    <row r="35" spans="2:12" ht="18" customHeight="1">
      <c r="B35" s="10" t="s">
        <v>42</v>
      </c>
      <c r="C35" s="2">
        <f t="shared" ref="C35:K35" si="15">SUM(C34,C29,C17)</f>
        <v>34900</v>
      </c>
      <c r="D35" s="2">
        <f t="shared" si="15"/>
        <v>110760</v>
      </c>
      <c r="E35" s="2">
        <f t="shared" si="15"/>
        <v>18000</v>
      </c>
      <c r="F35" s="2">
        <f t="shared" si="15"/>
        <v>18000</v>
      </c>
      <c r="G35" s="2">
        <f t="shared" si="15"/>
        <v>18000</v>
      </c>
      <c r="H35" s="2">
        <f t="shared" si="15"/>
        <v>18000</v>
      </c>
      <c r="I35" s="2">
        <f t="shared" si="15"/>
        <v>0</v>
      </c>
      <c r="J35" s="2">
        <f t="shared" si="15"/>
        <v>0</v>
      </c>
      <c r="K35" s="2">
        <f t="shared" si="15"/>
        <v>0</v>
      </c>
      <c r="L35" s="2">
        <f>SUM(L33:L34)</f>
        <v>94000</v>
      </c>
    </row>
    <row r="36" spans="2:12" ht="18" customHeight="1">
      <c r="B36" s="10" t="s">
        <v>43</v>
      </c>
      <c r="C36" s="2">
        <f t="shared" ref="C36:K36" si="16">+C10-C35</f>
        <v>-34900</v>
      </c>
      <c r="D36" s="2">
        <f t="shared" si="16"/>
        <v>-94660</v>
      </c>
      <c r="E36" s="2">
        <f t="shared" si="16"/>
        <v>12080</v>
      </c>
      <c r="F36" s="2">
        <f t="shared" si="16"/>
        <v>12080</v>
      </c>
      <c r="G36" s="2">
        <f t="shared" si="16"/>
        <v>12080</v>
      </c>
      <c r="H36" s="2">
        <f t="shared" si="16"/>
        <v>4532</v>
      </c>
      <c r="I36" s="2">
        <f t="shared" si="16"/>
        <v>22532</v>
      </c>
      <c r="J36" s="2">
        <f t="shared" si="16"/>
        <v>22532</v>
      </c>
      <c r="K36" s="2">
        <f t="shared" si="16"/>
        <v>22532</v>
      </c>
      <c r="L36" s="2">
        <f>SUM(L34:L35)</f>
        <v>171000</v>
      </c>
    </row>
    <row r="37" spans="2:12" ht="18" customHeight="1">
      <c r="B37" s="9" t="s">
        <v>44</v>
      </c>
      <c r="C37" s="2">
        <f>+C36</f>
        <v>-34900</v>
      </c>
      <c r="D37" s="2">
        <f>+C37+D36</f>
        <v>-129560</v>
      </c>
      <c r="E37" s="2">
        <f>+D37+E36</f>
        <v>-117480</v>
      </c>
      <c r="F37" s="2">
        <f>+E37+F36</f>
        <v>-105400</v>
      </c>
      <c r="G37" s="2">
        <f>+F37+G36</f>
        <v>-93320</v>
      </c>
      <c r="H37" s="2">
        <f t="shared" ref="H37:K37" si="17">+G37+H36</f>
        <v>-88788</v>
      </c>
      <c r="I37" s="2">
        <f t="shared" si="17"/>
        <v>-66256</v>
      </c>
      <c r="J37" s="2">
        <f t="shared" si="17"/>
        <v>-43724</v>
      </c>
      <c r="K37" s="2">
        <f t="shared" si="17"/>
        <v>-21192</v>
      </c>
      <c r="L37" s="2"/>
    </row>
    <row r="38" spans="2:12" ht="11.25" customHeight="1">
      <c r="D38" s="27">
        <v>1</v>
      </c>
      <c r="E38" s="27">
        <v>2</v>
      </c>
      <c r="F38" s="27">
        <v>3</v>
      </c>
      <c r="G38" s="27">
        <v>4</v>
      </c>
      <c r="H38" s="27">
        <v>5</v>
      </c>
      <c r="I38" s="27">
        <v>6</v>
      </c>
      <c r="J38" s="27">
        <v>7</v>
      </c>
      <c r="K38" s="27">
        <v>8</v>
      </c>
    </row>
    <row r="39" spans="2:12" ht="18" customHeight="1">
      <c r="B39" s="9" t="s">
        <v>45</v>
      </c>
      <c r="C39" s="28"/>
    </row>
    <row r="40" spans="2:12" ht="18" customHeight="1">
      <c r="B40" s="29" t="s">
        <v>46</v>
      </c>
      <c r="C40" s="30">
        <v>0.05</v>
      </c>
    </row>
    <row r="41" spans="2:12" ht="18" customHeight="1">
      <c r="B41" s="31" t="s">
        <v>47</v>
      </c>
      <c r="C41" s="30">
        <v>2.1999999999999902E-2</v>
      </c>
      <c r="E41" s="12" t="s">
        <v>1</v>
      </c>
    </row>
    <row r="42" spans="2:12" ht="18" customHeight="1">
      <c r="B42" s="31" t="s">
        <v>48</v>
      </c>
      <c r="C42" s="30">
        <v>0.05</v>
      </c>
    </row>
    <row r="43" spans="2:12" ht="18" customHeight="1">
      <c r="B43" s="31" t="s">
        <v>49</v>
      </c>
      <c r="C43" s="7">
        <f>SUM(C40:C42)</f>
        <v>0.1219999999999999</v>
      </c>
    </row>
    <row r="44" spans="2:12" ht="18" customHeight="1">
      <c r="B44" s="31" t="s">
        <v>50</v>
      </c>
      <c r="C44" s="3">
        <f>((+C43/100)+1)</f>
        <v>1.00122</v>
      </c>
    </row>
    <row r="45" spans="2:12" ht="18" customHeight="1">
      <c r="B45" s="31" t="s">
        <v>51</v>
      </c>
      <c r="C45" s="2">
        <f t="shared" ref="C45:K45" si="18">+C36/POWER($C$44,C30)</f>
        <v>-34900</v>
      </c>
      <c r="D45" s="2">
        <f t="shared" si="18"/>
        <v>-94544.655520265282</v>
      </c>
      <c r="E45" s="2">
        <f t="shared" si="18"/>
        <v>12050.578652007836</v>
      </c>
      <c r="F45" s="2">
        <f t="shared" si="18"/>
        <v>12035.894860278297</v>
      </c>
      <c r="G45" s="2">
        <f t="shared" si="18"/>
        <v>12021.228960945944</v>
      </c>
      <c r="H45" s="2">
        <f t="shared" si="18"/>
        <v>4504.4556941034434</v>
      </c>
      <c r="I45" s="2">
        <f t="shared" si="18"/>
        <v>22367.76774425642</v>
      </c>
      <c r="J45" s="2">
        <f t="shared" si="18"/>
        <v>22340.512319226964</v>
      </c>
      <c r="K45" s="2">
        <f t="shared" si="18"/>
        <v>22313.2901052985</v>
      </c>
      <c r="L45" s="2">
        <f>SUM(C45:K45)</f>
        <v>-21810.927184147888</v>
      </c>
    </row>
    <row r="46" spans="2:12" ht="18" customHeight="1">
      <c r="B46" s="31" t="s">
        <v>52</v>
      </c>
      <c r="C46" s="2">
        <f>+C45</f>
        <v>-34900</v>
      </c>
      <c r="D46" s="2">
        <f>+C46+D45</f>
        <v>-129444.65552026528</v>
      </c>
      <c r="E46" s="2">
        <f t="shared" ref="E46:K46" si="19">+D46+E45</f>
        <v>-117394.07686825744</v>
      </c>
      <c r="F46" s="2">
        <f t="shared" si="19"/>
        <v>-105358.18200797915</v>
      </c>
      <c r="G46" s="2">
        <f t="shared" si="19"/>
        <v>-93336.95304703321</v>
      </c>
      <c r="H46" s="2">
        <f t="shared" si="19"/>
        <v>-88832.497352929771</v>
      </c>
      <c r="I46" s="2">
        <f t="shared" si="19"/>
        <v>-66464.729608673355</v>
      </c>
      <c r="J46" s="2">
        <f t="shared" si="19"/>
        <v>-44124.217289446387</v>
      </c>
      <c r="K46" s="2">
        <f t="shared" si="19"/>
        <v>-21810.927184147888</v>
      </c>
      <c r="L46" s="2"/>
    </row>
    <row r="47" spans="2:12" ht="11.25" customHeight="1"/>
    <row r="48" spans="2:12" ht="18" customHeight="1">
      <c r="B48" s="9" t="s">
        <v>53</v>
      </c>
      <c r="C48" s="32"/>
    </row>
    <row r="49" spans="2:12" ht="18" customHeight="1">
      <c r="B49" s="29" t="s">
        <v>54</v>
      </c>
      <c r="C49" s="2">
        <f>+L10</f>
        <v>196468</v>
      </c>
    </row>
    <row r="50" spans="2:12" ht="18" customHeight="1">
      <c r="B50" s="29" t="s">
        <v>55</v>
      </c>
      <c r="C50" s="2">
        <f>-(L35)</f>
        <v>-94000</v>
      </c>
    </row>
    <row r="51" spans="2:12" ht="18" customHeight="1">
      <c r="B51" s="29" t="s">
        <v>56</v>
      </c>
      <c r="C51" s="2">
        <f>L36</f>
        <v>171000</v>
      </c>
    </row>
    <row r="52" spans="2:12" ht="18" customHeight="1">
      <c r="B52" s="29" t="s">
        <v>57</v>
      </c>
      <c r="C52" s="4">
        <f>(C49/C50)/ABS(C50)</f>
        <v>-2.2234947940244452E-5</v>
      </c>
    </row>
    <row r="53" spans="2:12" ht="18" customHeight="1">
      <c r="B53" s="29" t="s">
        <v>58</v>
      </c>
      <c r="C53" s="2">
        <f>L45</f>
        <v>-21810.927184147888</v>
      </c>
      <c r="H53" s="33"/>
    </row>
    <row r="54" spans="2:12" ht="18" customHeight="1">
      <c r="B54" s="29" t="s">
        <v>59</v>
      </c>
      <c r="C54" s="4">
        <f>C43</f>
        <v>0.1219999999999999</v>
      </c>
    </row>
    <row r="55" spans="2:12" ht="18" customHeight="1">
      <c r="B55" s="29" t="s">
        <v>60</v>
      </c>
      <c r="C55" s="5">
        <f>IRR(C36:K36,0.1)</f>
        <v>-3.5661118193228925E-2</v>
      </c>
    </row>
    <row r="56" spans="2:12" ht="18" customHeight="1">
      <c r="B56" s="29" t="s">
        <v>61</v>
      </c>
      <c r="C56" s="6" t="str">
        <f>IF(D37&gt;=0,"1 年目",
IF(E37&gt;=0,"2 年目",
IF(F37&gt;=0,"3 年目",
IF(G37&gt;=0,"4 年目",
IF(H37&gt;=0,"4 年目",
IF(I37&gt;=0,"6 年目",
IF(J37&gt;=0,"7 年目",
IF(K37&gt;=0,"8 年目","なし"))))))))</f>
        <v>なし</v>
      </c>
    </row>
    <row r="57" spans="2:12" ht="11.25" customHeight="1"/>
    <row r="58" spans="2:12" ht="355" customHeight="1"/>
    <row r="60" spans="2:12" ht="50.25" customHeight="1"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71" spans="4:12">
      <c r="D71" s="34"/>
      <c r="E71" s="34"/>
      <c r="F71" s="34"/>
      <c r="G71" s="34"/>
      <c r="H71" s="34"/>
      <c r="I71" s="34"/>
      <c r="J71" s="34"/>
      <c r="K71" s="34"/>
      <c r="L71" s="34"/>
    </row>
    <row r="72" spans="4:12">
      <c r="H72" s="34"/>
      <c r="I72" s="34"/>
      <c r="J72" s="34"/>
      <c r="K72" s="34"/>
      <c r="L72" s="34"/>
    </row>
  </sheetData>
  <mergeCells count="1">
    <mergeCell ref="B60:L60"/>
  </mergeCells>
  <phoneticPr fontId="14" type="noConversion"/>
  <hyperlinks>
    <hyperlink ref="B60:L60" r:id="rId1" display="ここをクリックして Smartsheet で作成" xr:uid="{395E6D33-3965-4FEA-A99F-81CFF6A551C1}"/>
  </hyperlinks>
  <pageMargins left="0.3" right="0.3" top="0.3" bottom="0.3" header="0" footer="0"/>
  <pageSetup scale="59" fitToHeight="0" orientation="landscape" horizontalDpi="0" verticalDpi="0" r:id="rId2"/>
  <rowBreaks count="1" manualBreakCount="1">
    <brk id="3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M83"/>
  <sheetViews>
    <sheetView showGridLines="0" zoomScaleNormal="100" workbookViewId="0">
      <pane ySplit="3" topLeftCell="A4" activePane="bottomLeft" state="frozen"/>
      <selection pane="bottomLeft" activeCell="C65" sqref="C65"/>
    </sheetView>
  </sheetViews>
  <sheetFormatPr baseColWidth="10" defaultColWidth="10.83203125" defaultRowHeight="16"/>
  <cols>
    <col min="1" max="1" width="3.33203125" style="12" customWidth="1"/>
    <col min="2" max="2" width="42.83203125" style="24" bestFit="1" customWidth="1"/>
    <col min="3" max="12" width="16.83203125" style="12" customWidth="1"/>
    <col min="13" max="13" width="8.83203125" style="14" customWidth="1"/>
    <col min="14" max="14" width="3.33203125" style="12" customWidth="1"/>
    <col min="15" max="16384" width="10.83203125" style="12"/>
  </cols>
  <sheetData>
    <row r="1" spans="2:13" ht="50.25" customHeight="1">
      <c r="B1" s="13" t="s">
        <v>2</v>
      </c>
      <c r="C1" s="13"/>
    </row>
    <row r="2" spans="2:13" s="15" customFormat="1" ht="18" customHeight="1">
      <c r="B2" s="9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13</v>
      </c>
      <c r="M2" s="14"/>
    </row>
    <row r="3" spans="2:13" s="15" customFormat="1" ht="18" customHeight="1">
      <c r="B3" s="17"/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18">
        <v>2021</v>
      </c>
      <c r="L3" s="18"/>
      <c r="M3" s="14" t="s">
        <v>14</v>
      </c>
    </row>
    <row r="4" spans="2:13" ht="18" customHeight="1">
      <c r="B4" s="19" t="s">
        <v>15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3" ht="18" customHeight="1">
      <c r="B5" s="21" t="s">
        <v>16</v>
      </c>
      <c r="C5" s="22"/>
      <c r="D5" s="22"/>
      <c r="E5" s="22"/>
      <c r="F5" s="22"/>
      <c r="G5" s="22"/>
      <c r="H5" s="22"/>
      <c r="I5" s="22"/>
      <c r="J5" s="22"/>
      <c r="K5" s="22"/>
      <c r="L5" s="2">
        <f>SUM(C5:K5)</f>
        <v>0</v>
      </c>
      <c r="M5" s="23">
        <f t="shared" ref="M5:M13" si="0">IFERROR(L5/$L$14,0)</f>
        <v>0</v>
      </c>
    </row>
    <row r="6" spans="2:13" ht="18" customHeight="1">
      <c r="B6" s="21" t="s">
        <v>17</v>
      </c>
      <c r="C6" s="22"/>
      <c r="D6" s="22"/>
      <c r="E6" s="22"/>
      <c r="F6" s="22"/>
      <c r="G6" s="22"/>
      <c r="H6" s="22"/>
      <c r="I6" s="22"/>
      <c r="J6" s="22"/>
      <c r="K6" s="22"/>
      <c r="L6" s="2">
        <f t="shared" ref="L6:L13" si="1">SUM(C6:K6)</f>
        <v>0</v>
      </c>
      <c r="M6" s="23">
        <f t="shared" si="0"/>
        <v>0</v>
      </c>
    </row>
    <row r="7" spans="2:13" ht="18" customHeight="1">
      <c r="B7" s="21" t="s">
        <v>18</v>
      </c>
      <c r="C7" s="22"/>
      <c r="D7" s="22"/>
      <c r="E7" s="22"/>
      <c r="F7" s="22"/>
      <c r="G7" s="22"/>
      <c r="H7" s="22"/>
      <c r="I7" s="22"/>
      <c r="J7" s="22"/>
      <c r="K7" s="22"/>
      <c r="L7" s="2">
        <f t="shared" si="1"/>
        <v>0</v>
      </c>
      <c r="M7" s="23">
        <f t="shared" si="0"/>
        <v>0</v>
      </c>
    </row>
    <row r="8" spans="2:13" ht="18" customHeight="1">
      <c r="B8" s="21" t="s">
        <v>19</v>
      </c>
      <c r="C8" s="22"/>
      <c r="D8" s="22"/>
      <c r="E8" s="22"/>
      <c r="F8" s="22"/>
      <c r="G8" s="22"/>
      <c r="H8" s="22"/>
      <c r="I8" s="22"/>
      <c r="J8" s="22"/>
      <c r="K8" s="22"/>
      <c r="L8" s="2">
        <f t="shared" si="1"/>
        <v>0</v>
      </c>
      <c r="M8" s="23">
        <f t="shared" si="0"/>
        <v>0</v>
      </c>
    </row>
    <row r="9" spans="2:13" ht="18" customHeight="1">
      <c r="B9" s="21" t="s">
        <v>20</v>
      </c>
      <c r="C9" s="22"/>
      <c r="D9" s="22"/>
      <c r="E9" s="22"/>
      <c r="F9" s="22"/>
      <c r="G9" s="22"/>
      <c r="H9" s="22"/>
      <c r="I9" s="22"/>
      <c r="J9" s="22"/>
      <c r="K9" s="22"/>
      <c r="L9" s="2">
        <f t="shared" si="1"/>
        <v>0</v>
      </c>
      <c r="M9" s="23">
        <f t="shared" si="0"/>
        <v>0</v>
      </c>
    </row>
    <row r="10" spans="2:13" ht="18" customHeight="1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">
        <f t="shared" si="1"/>
        <v>0</v>
      </c>
      <c r="M10" s="23">
        <f t="shared" si="0"/>
        <v>0</v>
      </c>
    </row>
    <row r="11" spans="2:13" ht="18" customHeight="1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">
        <f t="shared" si="1"/>
        <v>0</v>
      </c>
      <c r="M11" s="23">
        <f t="shared" si="0"/>
        <v>0</v>
      </c>
    </row>
    <row r="12" spans="2:13" ht="18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">
        <f t="shared" si="1"/>
        <v>0</v>
      </c>
      <c r="M12" s="23">
        <f t="shared" si="0"/>
        <v>0</v>
      </c>
    </row>
    <row r="13" spans="2:13" ht="18" customHeight="1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">
        <f t="shared" si="1"/>
        <v>0</v>
      </c>
      <c r="M13" s="23">
        <f t="shared" si="0"/>
        <v>0</v>
      </c>
    </row>
    <row r="14" spans="2:13" ht="18" customHeight="1">
      <c r="B14" s="8" t="s">
        <v>21</v>
      </c>
      <c r="C14" s="2">
        <f>SUM(C5:C13)</f>
        <v>0</v>
      </c>
      <c r="D14" s="2">
        <f>SUM(D5:D13)</f>
        <v>0</v>
      </c>
      <c r="E14" s="2">
        <f t="shared" ref="E14:K14" si="2">SUM(E5:E13)</f>
        <v>0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11">
        <f>SUM(L5:L13)</f>
        <v>0</v>
      </c>
    </row>
    <row r="15" spans="2:13" ht="11.25" customHeight="1">
      <c r="E15" s="25" t="s">
        <v>0</v>
      </c>
    </row>
    <row r="16" spans="2:13" ht="18" customHeight="1">
      <c r="B16" s="19" t="s">
        <v>22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3" ht="18" customHeight="1">
      <c r="B17" s="21" t="s">
        <v>23</v>
      </c>
      <c r="C17" s="22"/>
      <c r="D17" s="22"/>
      <c r="E17" s="22"/>
      <c r="F17" s="22"/>
      <c r="G17" s="22"/>
      <c r="H17" s="22"/>
      <c r="I17" s="22"/>
      <c r="J17" s="22"/>
      <c r="K17" s="22"/>
      <c r="L17" s="2">
        <f>SUM(C17:K17)</f>
        <v>0</v>
      </c>
    </row>
    <row r="18" spans="2:13" ht="18" customHeight="1">
      <c r="B18" s="21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2">
        <f t="shared" ref="L18:L25" si="3">SUM(C18:K18)</f>
        <v>0</v>
      </c>
    </row>
    <row r="19" spans="2:13" ht="18" customHeight="1">
      <c r="B19" s="21" t="s">
        <v>25</v>
      </c>
      <c r="C19" s="22"/>
      <c r="D19" s="22"/>
      <c r="E19" s="22"/>
      <c r="F19" s="22"/>
      <c r="G19" s="22"/>
      <c r="H19" s="22"/>
      <c r="I19" s="22"/>
      <c r="J19" s="22"/>
      <c r="K19" s="22"/>
      <c r="L19" s="2">
        <f t="shared" si="3"/>
        <v>0</v>
      </c>
    </row>
    <row r="20" spans="2:13" ht="18" customHeight="1">
      <c r="B20" s="21" t="s">
        <v>26</v>
      </c>
      <c r="C20" s="22"/>
      <c r="D20" s="22"/>
      <c r="E20" s="22"/>
      <c r="F20" s="22"/>
      <c r="G20" s="22"/>
      <c r="H20" s="22"/>
      <c r="I20" s="22"/>
      <c r="J20" s="22"/>
      <c r="K20" s="22"/>
      <c r="L20" s="2">
        <f t="shared" si="3"/>
        <v>0</v>
      </c>
    </row>
    <row r="21" spans="2:13" ht="18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">
        <f t="shared" si="3"/>
        <v>0</v>
      </c>
    </row>
    <row r="22" spans="2:13" ht="18" customHeight="1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">
        <f t="shared" si="3"/>
        <v>0</v>
      </c>
    </row>
    <row r="23" spans="2:13" ht="18" customHeight="1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">
        <f t="shared" si="3"/>
        <v>0</v>
      </c>
    </row>
    <row r="24" spans="2:13" ht="18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">
        <f t="shared" si="3"/>
        <v>0</v>
      </c>
    </row>
    <row r="25" spans="2:13" ht="18" customHeight="1"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">
        <f t="shared" si="3"/>
        <v>0</v>
      </c>
    </row>
    <row r="26" spans="2:13" ht="18" customHeight="1">
      <c r="B26" s="8" t="s">
        <v>27</v>
      </c>
      <c r="C26" s="2">
        <f>SUM(C17:C25)</f>
        <v>0</v>
      </c>
      <c r="D26" s="2">
        <f t="shared" ref="D26:L26" si="4">SUM(D17:D25)</f>
        <v>0</v>
      </c>
      <c r="E26" s="2">
        <f t="shared" si="4"/>
        <v>0</v>
      </c>
      <c r="F26" s="2">
        <f t="shared" si="4"/>
        <v>0</v>
      </c>
      <c r="G26" s="2">
        <f t="shared" si="4"/>
        <v>0</v>
      </c>
      <c r="H26" s="2">
        <f t="shared" si="4"/>
        <v>0</v>
      </c>
      <c r="I26" s="2">
        <f t="shared" si="4"/>
        <v>0</v>
      </c>
      <c r="J26" s="2">
        <f t="shared" si="4"/>
        <v>0</v>
      </c>
      <c r="K26" s="2">
        <f t="shared" si="4"/>
        <v>0</v>
      </c>
      <c r="L26" s="11">
        <f t="shared" si="4"/>
        <v>0</v>
      </c>
    </row>
    <row r="27" spans="2:13" ht="11.25" customHeight="1"/>
    <row r="28" spans="2:13" ht="18" customHeight="1">
      <c r="B28" s="19" t="s">
        <v>28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2:13" ht="18" customHeight="1">
      <c r="B29" s="21" t="s">
        <v>29</v>
      </c>
      <c r="C29" s="22"/>
      <c r="D29" s="22"/>
      <c r="E29" s="22"/>
      <c r="F29" s="22"/>
      <c r="G29" s="22"/>
      <c r="H29" s="22"/>
      <c r="I29" s="22"/>
      <c r="J29" s="22"/>
      <c r="K29" s="22"/>
      <c r="L29" s="2">
        <f t="shared" ref="L29:L37" si="5">SUM(D29:K29)</f>
        <v>0</v>
      </c>
      <c r="M29" s="23">
        <f t="shared" ref="M29:M37" si="6">IFERROR(L29/$L$38,0)</f>
        <v>0</v>
      </c>
    </row>
    <row r="30" spans="2:13" ht="18" customHeight="1">
      <c r="B30" s="21" t="s">
        <v>30</v>
      </c>
      <c r="C30" s="22"/>
      <c r="D30" s="22"/>
      <c r="E30" s="22"/>
      <c r="F30" s="22"/>
      <c r="G30" s="22"/>
      <c r="H30" s="22"/>
      <c r="I30" s="22"/>
      <c r="J30" s="22"/>
      <c r="K30" s="22"/>
      <c r="L30" s="2">
        <f t="shared" si="5"/>
        <v>0</v>
      </c>
      <c r="M30" s="23">
        <f t="shared" si="6"/>
        <v>0</v>
      </c>
    </row>
    <row r="31" spans="2:13" ht="18" customHeight="1">
      <c r="B31" s="21" t="s">
        <v>31</v>
      </c>
      <c r="C31" s="22"/>
      <c r="D31" s="22"/>
      <c r="E31" s="22"/>
      <c r="F31" s="22"/>
      <c r="G31" s="22"/>
      <c r="H31" s="22"/>
      <c r="I31" s="22"/>
      <c r="J31" s="22"/>
      <c r="K31" s="22"/>
      <c r="L31" s="2">
        <f t="shared" si="5"/>
        <v>0</v>
      </c>
      <c r="M31" s="23">
        <f t="shared" si="6"/>
        <v>0</v>
      </c>
    </row>
    <row r="32" spans="2:13" ht="18" customHeight="1">
      <c r="B32" s="21" t="s">
        <v>32</v>
      </c>
      <c r="C32" s="22"/>
      <c r="D32" s="22"/>
      <c r="E32" s="22"/>
      <c r="F32" s="22"/>
      <c r="G32" s="22"/>
      <c r="H32" s="22"/>
      <c r="I32" s="22"/>
      <c r="J32" s="22"/>
      <c r="K32" s="22"/>
      <c r="L32" s="2">
        <f t="shared" si="5"/>
        <v>0</v>
      </c>
      <c r="M32" s="23">
        <f t="shared" si="6"/>
        <v>0</v>
      </c>
    </row>
    <row r="33" spans="2:13" ht="18" customHeight="1">
      <c r="B33" s="21" t="s">
        <v>33</v>
      </c>
      <c r="C33" s="22"/>
      <c r="D33" s="22"/>
      <c r="E33" s="22"/>
      <c r="F33" s="22"/>
      <c r="G33" s="22"/>
      <c r="H33" s="22"/>
      <c r="I33" s="22"/>
      <c r="J33" s="22"/>
      <c r="K33" s="22"/>
      <c r="L33" s="2">
        <f t="shared" si="5"/>
        <v>0</v>
      </c>
      <c r="M33" s="23">
        <f t="shared" si="6"/>
        <v>0</v>
      </c>
    </row>
    <row r="34" spans="2:13" ht="18" customHeight="1">
      <c r="B34" s="21" t="s">
        <v>34</v>
      </c>
      <c r="C34" s="22"/>
      <c r="D34" s="22"/>
      <c r="E34" s="22"/>
      <c r="F34" s="22"/>
      <c r="G34" s="22"/>
      <c r="H34" s="22"/>
      <c r="I34" s="22"/>
      <c r="J34" s="22"/>
      <c r="K34" s="22"/>
      <c r="L34" s="2">
        <f t="shared" si="5"/>
        <v>0</v>
      </c>
      <c r="M34" s="23">
        <f t="shared" si="6"/>
        <v>0</v>
      </c>
    </row>
    <row r="35" spans="2:13" ht="18" customHeight="1">
      <c r="B35" s="21" t="s">
        <v>35</v>
      </c>
      <c r="C35" s="22"/>
      <c r="D35" s="22"/>
      <c r="E35" s="22"/>
      <c r="F35" s="22"/>
      <c r="G35" s="22"/>
      <c r="H35" s="22"/>
      <c r="I35" s="22"/>
      <c r="J35" s="22"/>
      <c r="K35" s="22"/>
      <c r="L35" s="2">
        <f t="shared" si="5"/>
        <v>0</v>
      </c>
      <c r="M35" s="23">
        <f t="shared" si="6"/>
        <v>0</v>
      </c>
    </row>
    <row r="36" spans="2:13" ht="18" customHeight="1">
      <c r="B36" s="21" t="s">
        <v>36</v>
      </c>
      <c r="C36" s="22"/>
      <c r="D36" s="22"/>
      <c r="E36" s="22"/>
      <c r="F36" s="22"/>
      <c r="G36" s="22"/>
      <c r="H36" s="22"/>
      <c r="I36" s="22"/>
      <c r="J36" s="22"/>
      <c r="K36" s="22"/>
      <c r="L36" s="2">
        <f t="shared" si="5"/>
        <v>0</v>
      </c>
      <c r="M36" s="23">
        <f t="shared" si="6"/>
        <v>0</v>
      </c>
    </row>
    <row r="37" spans="2:13" ht="18" customHeight="1">
      <c r="B37" s="21" t="s">
        <v>37</v>
      </c>
      <c r="C37" s="22"/>
      <c r="D37" s="22"/>
      <c r="E37" s="22"/>
      <c r="F37" s="22"/>
      <c r="G37" s="22"/>
      <c r="H37" s="22"/>
      <c r="I37" s="22"/>
      <c r="J37" s="22"/>
      <c r="K37" s="22"/>
      <c r="L37" s="2">
        <f t="shared" si="5"/>
        <v>0</v>
      </c>
      <c r="M37" s="23">
        <f t="shared" si="6"/>
        <v>0</v>
      </c>
    </row>
    <row r="38" spans="2:13" ht="18" customHeight="1">
      <c r="B38" s="8" t="s">
        <v>38</v>
      </c>
      <c r="C38" s="2">
        <f>SUM(C29:C37)</f>
        <v>0</v>
      </c>
      <c r="D38" s="2">
        <f>SUM(D29:D37)</f>
        <v>0</v>
      </c>
      <c r="E38" s="2">
        <f t="shared" ref="E38:L38" si="7">SUM(E29:E37)</f>
        <v>0</v>
      </c>
      <c r="F38" s="2">
        <f t="shared" si="7"/>
        <v>0</v>
      </c>
      <c r="G38" s="2">
        <f t="shared" si="7"/>
        <v>0</v>
      </c>
      <c r="H38" s="2">
        <f t="shared" si="7"/>
        <v>0</v>
      </c>
      <c r="I38" s="2">
        <f t="shared" si="7"/>
        <v>0</v>
      </c>
      <c r="J38" s="2">
        <f t="shared" si="7"/>
        <v>0</v>
      </c>
      <c r="K38" s="2">
        <f t="shared" si="7"/>
        <v>0</v>
      </c>
      <c r="L38" s="11">
        <f t="shared" si="7"/>
        <v>0</v>
      </c>
    </row>
    <row r="39" spans="2:13" ht="11.25" customHeight="1">
      <c r="C39" s="27">
        <v>0</v>
      </c>
      <c r="D39" s="27">
        <v>1</v>
      </c>
      <c r="E39" s="27">
        <v>2</v>
      </c>
      <c r="F39" s="27">
        <v>3</v>
      </c>
      <c r="G39" s="27">
        <v>4</v>
      </c>
      <c r="H39" s="27">
        <v>5</v>
      </c>
      <c r="I39" s="27">
        <v>6</v>
      </c>
      <c r="J39" s="27">
        <v>7</v>
      </c>
      <c r="K39" s="27">
        <v>8</v>
      </c>
    </row>
    <row r="40" spans="2:13" ht="18" customHeight="1">
      <c r="B40" s="19" t="s">
        <v>39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2:13" ht="18" customHeight="1">
      <c r="B41" s="21" t="s">
        <v>19</v>
      </c>
      <c r="C41" s="22"/>
      <c r="D41" s="22"/>
      <c r="E41" s="22"/>
      <c r="F41" s="22"/>
      <c r="G41" s="22"/>
      <c r="H41" s="22"/>
      <c r="I41" s="22"/>
      <c r="J41" s="22"/>
      <c r="K41" s="22"/>
      <c r="L41" s="2">
        <f>SUM(D41:K41)</f>
        <v>0</v>
      </c>
    </row>
    <row r="42" spans="2:13" ht="18" customHeight="1">
      <c r="B42" s="21" t="s">
        <v>40</v>
      </c>
      <c r="C42" s="22"/>
      <c r="D42" s="22"/>
      <c r="E42" s="22"/>
      <c r="F42" s="22"/>
      <c r="G42" s="22"/>
      <c r="H42" s="22"/>
      <c r="I42" s="22"/>
      <c r="J42" s="22"/>
      <c r="K42" s="22"/>
      <c r="L42" s="2">
        <f>SUM(D42:K42)</f>
        <v>0</v>
      </c>
    </row>
    <row r="43" spans="2:13" ht="18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">
        <f t="shared" ref="L43:L45" si="8">SUM(D43:K43)</f>
        <v>0</v>
      </c>
    </row>
    <row r="44" spans="2:13" ht="18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">
        <f t="shared" si="8"/>
        <v>0</v>
      </c>
    </row>
    <row r="45" spans="2:13" ht="18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">
        <f t="shared" si="8"/>
        <v>0</v>
      </c>
    </row>
    <row r="46" spans="2:13" ht="18" customHeight="1">
      <c r="B46" s="9" t="s">
        <v>41</v>
      </c>
      <c r="C46" s="2">
        <f>SUM(C41:C45)</f>
        <v>0</v>
      </c>
      <c r="D46" s="2">
        <f>SUM(D41:D45)</f>
        <v>0</v>
      </c>
      <c r="E46" s="2">
        <f t="shared" ref="E46:L46" si="9">SUM(E41:E45)</f>
        <v>0</v>
      </c>
      <c r="F46" s="2">
        <f t="shared" si="9"/>
        <v>0</v>
      </c>
      <c r="G46" s="2">
        <f t="shared" si="9"/>
        <v>0</v>
      </c>
      <c r="H46" s="2">
        <f t="shared" si="9"/>
        <v>0</v>
      </c>
      <c r="I46" s="2">
        <f t="shared" si="9"/>
        <v>0</v>
      </c>
      <c r="J46" s="2">
        <f>SUM(J41:J45)</f>
        <v>0</v>
      </c>
      <c r="K46" s="2">
        <f t="shared" si="9"/>
        <v>0</v>
      </c>
      <c r="L46" s="2">
        <f t="shared" si="9"/>
        <v>0</v>
      </c>
    </row>
    <row r="47" spans="2:13" ht="18" customHeight="1">
      <c r="B47" s="10" t="s">
        <v>42</v>
      </c>
      <c r="C47" s="2">
        <f>SUM(C46,C38,C26)</f>
        <v>0</v>
      </c>
      <c r="D47" s="2">
        <f t="shared" ref="D47:K47" si="10">SUM(D46,D38,D26)</f>
        <v>0</v>
      </c>
      <c r="E47" s="2">
        <f t="shared" si="10"/>
        <v>0</v>
      </c>
      <c r="F47" s="2">
        <f t="shared" si="10"/>
        <v>0</v>
      </c>
      <c r="G47" s="2">
        <f t="shared" si="10"/>
        <v>0</v>
      </c>
      <c r="H47" s="2">
        <f t="shared" si="10"/>
        <v>0</v>
      </c>
      <c r="I47" s="2">
        <f t="shared" si="10"/>
        <v>0</v>
      </c>
      <c r="J47" s="2">
        <f t="shared" si="10"/>
        <v>0</v>
      </c>
      <c r="K47" s="2">
        <f t="shared" si="10"/>
        <v>0</v>
      </c>
      <c r="L47" s="2">
        <f>SUM(L42:L46)</f>
        <v>0</v>
      </c>
    </row>
    <row r="48" spans="2:13" ht="18" customHeight="1">
      <c r="B48" s="10" t="s">
        <v>43</v>
      </c>
      <c r="C48" s="2">
        <f>+C14-C47</f>
        <v>0</v>
      </c>
      <c r="D48" s="2">
        <f t="shared" ref="D48:K48" si="11">+D14-D47</f>
        <v>0</v>
      </c>
      <c r="E48" s="2">
        <f t="shared" si="11"/>
        <v>0</v>
      </c>
      <c r="F48" s="2">
        <f t="shared" si="11"/>
        <v>0</v>
      </c>
      <c r="G48" s="2">
        <f t="shared" si="11"/>
        <v>0</v>
      </c>
      <c r="H48" s="2">
        <f t="shared" si="11"/>
        <v>0</v>
      </c>
      <c r="I48" s="2">
        <f t="shared" si="11"/>
        <v>0</v>
      </c>
      <c r="J48" s="2">
        <f t="shared" si="11"/>
        <v>0</v>
      </c>
      <c r="K48" s="2">
        <f t="shared" si="11"/>
        <v>0</v>
      </c>
      <c r="L48" s="2">
        <f>SUM(L43:L47)</f>
        <v>0</v>
      </c>
    </row>
    <row r="49" spans="2:12" ht="18" customHeight="1">
      <c r="B49" s="9" t="s">
        <v>44</v>
      </c>
      <c r="C49" s="2">
        <f>+C48</f>
        <v>0</v>
      </c>
      <c r="D49" s="2">
        <f>+C49+D48</f>
        <v>0</v>
      </c>
      <c r="E49" s="2">
        <f>+D49+E48</f>
        <v>0</v>
      </c>
      <c r="F49" s="2">
        <f>+E49+F48</f>
        <v>0</v>
      </c>
      <c r="G49" s="2">
        <f>+F49+G48</f>
        <v>0</v>
      </c>
      <c r="H49" s="2">
        <f t="shared" ref="H49:K49" si="12">+G49+H48</f>
        <v>0</v>
      </c>
      <c r="I49" s="2">
        <f t="shared" si="12"/>
        <v>0</v>
      </c>
      <c r="J49" s="2">
        <f t="shared" si="12"/>
        <v>0</v>
      </c>
      <c r="K49" s="2">
        <f t="shared" si="12"/>
        <v>0</v>
      </c>
      <c r="L49" s="2"/>
    </row>
    <row r="50" spans="2:12" ht="11.25" customHeight="1">
      <c r="D50" s="27">
        <v>1</v>
      </c>
      <c r="E50" s="27">
        <v>2</v>
      </c>
      <c r="F50" s="27">
        <v>3</v>
      </c>
      <c r="G50" s="27">
        <v>4</v>
      </c>
      <c r="H50" s="27">
        <v>5</v>
      </c>
      <c r="I50" s="27">
        <v>6</v>
      </c>
      <c r="J50" s="27">
        <v>7</v>
      </c>
      <c r="K50" s="27">
        <v>8</v>
      </c>
    </row>
    <row r="51" spans="2:12" ht="18" customHeight="1">
      <c r="B51" s="9" t="s">
        <v>45</v>
      </c>
      <c r="C51" s="28"/>
    </row>
    <row r="52" spans="2:12" ht="18" customHeight="1">
      <c r="B52" s="29" t="s">
        <v>46</v>
      </c>
      <c r="C52" s="30">
        <v>0</v>
      </c>
    </row>
    <row r="53" spans="2:12" ht="18" customHeight="1">
      <c r="B53" s="31" t="s">
        <v>47</v>
      </c>
      <c r="C53" s="30">
        <v>0</v>
      </c>
      <c r="E53" s="12" t="s">
        <v>1</v>
      </c>
    </row>
    <row r="54" spans="2:12" ht="18" customHeight="1">
      <c r="B54" s="31" t="s">
        <v>48</v>
      </c>
      <c r="C54" s="30">
        <v>0</v>
      </c>
    </row>
    <row r="55" spans="2:12" ht="18" customHeight="1">
      <c r="B55" s="31" t="s">
        <v>49</v>
      </c>
      <c r="C55" s="7">
        <f>SUM(C52:C54)</f>
        <v>0</v>
      </c>
    </row>
    <row r="56" spans="2:12" ht="18" customHeight="1">
      <c r="B56" s="31" t="s">
        <v>50</v>
      </c>
      <c r="C56" s="3">
        <f>((+C55/100)+1)</f>
        <v>1</v>
      </c>
    </row>
    <row r="57" spans="2:12" ht="18" customHeight="1">
      <c r="B57" s="31" t="s">
        <v>51</v>
      </c>
      <c r="C57" s="2">
        <f>+C48/POWER($C$56,C39)</f>
        <v>0</v>
      </c>
      <c r="D57" s="2">
        <f t="shared" ref="D57:K57" si="13">+D48/POWER($C$56,D39)</f>
        <v>0</v>
      </c>
      <c r="E57" s="2">
        <f t="shared" si="13"/>
        <v>0</v>
      </c>
      <c r="F57" s="2">
        <f t="shared" si="13"/>
        <v>0</v>
      </c>
      <c r="G57" s="2">
        <f t="shared" si="13"/>
        <v>0</v>
      </c>
      <c r="H57" s="2">
        <f t="shared" si="13"/>
        <v>0</v>
      </c>
      <c r="I57" s="2">
        <f t="shared" si="13"/>
        <v>0</v>
      </c>
      <c r="J57" s="2">
        <f t="shared" si="13"/>
        <v>0</v>
      </c>
      <c r="K57" s="2">
        <f t="shared" si="13"/>
        <v>0</v>
      </c>
      <c r="L57" s="2">
        <f>SUM(C57:K57)</f>
        <v>0</v>
      </c>
    </row>
    <row r="58" spans="2:12" ht="18" customHeight="1">
      <c r="B58" s="31" t="s">
        <v>52</v>
      </c>
      <c r="C58" s="2">
        <f>+C57</f>
        <v>0</v>
      </c>
      <c r="D58" s="2">
        <f>+C58+D57</f>
        <v>0</v>
      </c>
      <c r="E58" s="2">
        <f t="shared" ref="E58:K58" si="14">+D58+E57</f>
        <v>0</v>
      </c>
      <c r="F58" s="2">
        <f t="shared" si="14"/>
        <v>0</v>
      </c>
      <c r="G58" s="2">
        <f t="shared" si="14"/>
        <v>0</v>
      </c>
      <c r="H58" s="2">
        <f t="shared" si="14"/>
        <v>0</v>
      </c>
      <c r="I58" s="2">
        <f t="shared" si="14"/>
        <v>0</v>
      </c>
      <c r="J58" s="2">
        <f t="shared" si="14"/>
        <v>0</v>
      </c>
      <c r="K58" s="2">
        <f t="shared" si="14"/>
        <v>0</v>
      </c>
      <c r="L58" s="2"/>
    </row>
    <row r="59" spans="2:12" ht="11.25" customHeight="1"/>
    <row r="60" spans="2:12" ht="18" customHeight="1">
      <c r="B60" s="9" t="s">
        <v>53</v>
      </c>
      <c r="C60" s="32"/>
    </row>
    <row r="61" spans="2:12" ht="18" customHeight="1">
      <c r="B61" s="29" t="s">
        <v>54</v>
      </c>
      <c r="C61" s="2">
        <f>+L14</f>
        <v>0</v>
      </c>
    </row>
    <row r="62" spans="2:12" ht="18" customHeight="1">
      <c r="B62" s="29" t="s">
        <v>55</v>
      </c>
      <c r="C62" s="2">
        <f>-(L47)</f>
        <v>0</v>
      </c>
    </row>
    <row r="63" spans="2:12" ht="18" customHeight="1">
      <c r="B63" s="29" t="s">
        <v>56</v>
      </c>
      <c r="C63" s="2">
        <f>L48</f>
        <v>0</v>
      </c>
    </row>
    <row r="64" spans="2:12" ht="18" customHeight="1">
      <c r="B64" s="29" t="s">
        <v>57</v>
      </c>
      <c r="C64" s="4">
        <f>IFERROR((C61/C62)/ABS(C62),0)</f>
        <v>0</v>
      </c>
    </row>
    <row r="65" spans="2:8" ht="18" customHeight="1">
      <c r="B65" s="29" t="s">
        <v>58</v>
      </c>
      <c r="C65" s="2">
        <f>L57</f>
        <v>0</v>
      </c>
      <c r="H65" s="33"/>
    </row>
    <row r="66" spans="2:8" ht="18" customHeight="1">
      <c r="B66" s="29" t="s">
        <v>59</v>
      </c>
      <c r="C66" s="4">
        <f>C55</f>
        <v>0</v>
      </c>
    </row>
    <row r="67" spans="2:8" ht="18" customHeight="1">
      <c r="B67" s="29" t="s">
        <v>60</v>
      </c>
      <c r="C67" s="5">
        <f>IFERROR(IRR(C48:K48,0.1),0)</f>
        <v>0</v>
      </c>
    </row>
    <row r="68" spans="2:8" ht="18" customHeight="1">
      <c r="B68" s="29" t="s">
        <v>61</v>
      </c>
      <c r="C68" s="6" t="str">
        <f>IF(D49&gt;=0,"1 年目",
IF(E49&gt;=0,"2 年目",
IF(F49&gt;=0,"3 年目",
IF(G49&gt;=0,"4 年目",
IF(H49&gt;=0,"4 年目",
IF(I49&gt;=0,"6 年目",
IF(J49&gt;=0,"7 年目",
IF(K49&gt;=0,"8 年目","なし"))))))))</f>
        <v>1 年目</v>
      </c>
    </row>
    <row r="69" spans="2:8" ht="11.25" customHeight="1"/>
    <row r="70" spans="2:8" ht="355" customHeight="1"/>
    <row r="82" spans="4:12">
      <c r="D82" s="34"/>
      <c r="E82" s="34"/>
      <c r="F82" s="34"/>
      <c r="G82" s="34"/>
      <c r="H82" s="34"/>
      <c r="I82" s="34"/>
      <c r="J82" s="34"/>
      <c r="K82" s="34"/>
      <c r="L82" s="34"/>
    </row>
    <row r="83" spans="4:12">
      <c r="H83" s="34"/>
      <c r="I83" s="34"/>
      <c r="J83" s="34"/>
      <c r="K83" s="34"/>
      <c r="L83" s="34"/>
    </row>
  </sheetData>
  <phoneticPr fontId="14" type="noConversion"/>
  <pageMargins left="0.3" right="0.3" top="0.3" bottom="0.3" header="0" footer="0"/>
  <pageSetup scale="59" fitToHeight="0" orientation="landscape" horizontalDpi="0" verticalDpi="0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0" sqref="B20"/>
    </sheetView>
  </sheetViews>
  <sheetFormatPr baseColWidth="10" defaultColWidth="10.83203125" defaultRowHeight="15"/>
  <cols>
    <col min="1" max="1" width="3.33203125" style="1" customWidth="1"/>
    <col min="2" max="2" width="87" style="1" customWidth="1"/>
    <col min="3" max="16384" width="10.83203125" style="1"/>
  </cols>
  <sheetData>
    <row r="1" spans="2:2" ht="20.25" customHeight="1"/>
    <row r="2" spans="2:2" ht="105" customHeight="1">
      <c r="B2" s="35" t="s">
        <v>62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IT ROI 計算ツール</vt:lpstr>
      <vt:lpstr>IT ROI 計算ツール - 空白</vt:lpstr>
      <vt:lpstr>– 免責条項 –</vt:lpstr>
      <vt:lpstr>'IT ROI 計算ツール'!Print_Area</vt:lpstr>
      <vt:lpstr>'IT ROI 計算ツール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2023-11-03T18:28:28Z</dcterms:modified>
</cp:coreProperties>
</file>