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評価を伴う DCF モデル -EX" sheetId="1" state="visible" r:id="rId1"/>
    <sheet xmlns:r="http://schemas.openxmlformats.org/officeDocument/2006/relationships" name="評価を伴う DCF モデル -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'評価を伴う DCF モデル -EX'!$B$2:$M$61</definedName>
    <definedName name="_xlnm.Print_Area" localSheetId="1">'評価を伴う DCF モデル -ブランク'!$B$1:$M$60</definedName>
  </definedNames>
  <calcPr calcId="191029" fullCalcOnLoad="1" iterate="1"/>
</workbook>
</file>

<file path=xl/styles.xml><?xml version="1.0" encoding="utf-8"?>
<styleSheet xmlns="http://schemas.openxmlformats.org/spreadsheetml/2006/main">
  <numFmts count="2">
    <numFmt numFmtId="164" formatCode="&quot;$&quot;#,##0_);\(&quot;$&quot;#,##0\)"/>
    <numFmt numFmtId="165" formatCode="&quot;$&quot;#,##0.0_);\(&quot;$&quot;#,##0.0\)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theme="1"/>
      <sz val="11"/>
    </font>
    <font>
      <name val="Century Gothic"/>
      <family val="1"/>
      <color indexed="8"/>
      <sz val="14"/>
    </font>
    <font>
      <name val="Arial"/>
      <family val="2"/>
      <b val="1"/>
      <sz val="10"/>
    </font>
    <font>
      <name val="Arial"/>
      <family val="2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sz val="14"/>
    </font>
    <font>
      <name val="Century Gothic"/>
      <family val="1"/>
      <sz val="16"/>
    </font>
    <font>
      <name val="Century Gothic"/>
      <family val="1"/>
      <color theme="0" tint="-0.499984740745262"/>
      <sz val="10"/>
    </font>
    <font>
      <name val="Century Gothic"/>
      <family val="1"/>
      <b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499984740745262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499984740745262"/>
      </top>
      <bottom style="thin">
        <color theme="0" tint="-0.249977111117893"/>
      </bottom>
      <diagonal/>
    </border>
    <border>
      <left/>
      <right/>
      <top style="thick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0" fillId="0" borderId="0"/>
    <xf numFmtId="0" fontId="1" fillId="0" borderId="0"/>
    <xf numFmtId="0" fontId="2" fillId="2" borderId="0"/>
    <xf numFmtId="9" fontId="10" fillId="0" borderId="0"/>
    <xf numFmtId="0" fontId="23" fillId="0" borderId="0"/>
  </cellStyleXfs>
  <cellXfs count="132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12" fillId="0" borderId="0" pivotButton="0" quotePrefix="0" xfId="0"/>
    <xf numFmtId="164" fontId="12" fillId="0" borderId="0" pivotButton="0" quotePrefix="0" xfId="0"/>
    <xf numFmtId="0" fontId="5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wrapText="1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vertical="center"/>
    </xf>
    <xf numFmtId="0" fontId="13" fillId="0" borderId="4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3" fillId="0" borderId="0" pivotButton="0" quotePrefix="0" xfId="0"/>
    <xf numFmtId="0" fontId="15" fillId="0" borderId="0" pivotButton="0" quotePrefix="0" xfId="0"/>
    <xf numFmtId="164" fontId="17" fillId="0" borderId="0" pivotButton="0" quotePrefix="0" xfId="0"/>
    <xf numFmtId="0" fontId="18" fillId="0" borderId="0" applyAlignment="1" pivotButton="0" quotePrefix="1" xfId="0">
      <alignment horizontal="right"/>
    </xf>
    <xf numFmtId="0" fontId="18" fillId="0" borderId="0" pivotButton="0" quotePrefix="0" xfId="0"/>
    <xf numFmtId="9" fontId="18" fillId="0" borderId="0" pivotButton="0" quotePrefix="0" xfId="3"/>
    <xf numFmtId="9" fontId="12" fillId="0" borderId="0" pivotButton="0" quotePrefix="0" xfId="3"/>
    <xf numFmtId="0" fontId="12" fillId="0" borderId="0" applyAlignment="1" pivotButton="0" quotePrefix="0" xfId="0">
      <alignment horizontal="left"/>
    </xf>
    <xf numFmtId="0" fontId="20" fillId="0" borderId="0" pivotButton="0" quotePrefix="0" xfId="0"/>
    <xf numFmtId="0" fontId="17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8" fillId="0" borderId="0" applyAlignment="1" pivotButton="0" quotePrefix="1" xfId="0">
      <alignment horizontal="left" vertical="center"/>
    </xf>
    <xf numFmtId="9" fontId="18" fillId="0" borderId="0" applyAlignment="1" pivotButton="0" quotePrefix="0" xfId="3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1" xfId="0">
      <alignment horizontal="right" vertical="center"/>
    </xf>
    <xf numFmtId="1" fontId="18" fillId="0" borderId="0" applyAlignment="1" pivotButton="0" quotePrefix="0" xfId="3">
      <alignment horizontal="left" vertical="center"/>
    </xf>
    <xf numFmtId="9" fontId="4" fillId="0" borderId="5" applyAlignment="1" pivotButton="0" quotePrefix="0" xfId="3">
      <alignment horizontal="center" vertical="center"/>
    </xf>
    <xf numFmtId="9" fontId="4" fillId="0" borderId="2" applyAlignment="1" pivotButton="0" quotePrefix="0" xfId="3">
      <alignment horizontal="center" vertical="center"/>
    </xf>
    <xf numFmtId="9" fontId="4" fillId="0" borderId="5" applyAlignment="1" pivotButton="0" quotePrefix="0" xfId="0">
      <alignment horizontal="center" vertical="center"/>
    </xf>
    <xf numFmtId="9" fontId="4" fillId="0" borderId="2" applyAlignment="1" pivotButton="0" quotePrefix="0" xfId="0">
      <alignment horizontal="center" vertical="center"/>
    </xf>
    <xf numFmtId="9" fontId="4" fillId="0" borderId="8" applyAlignment="1" pivotButton="0" quotePrefix="0" xfId="3">
      <alignment horizontal="center" vertical="center"/>
    </xf>
    <xf numFmtId="9" fontId="4" fillId="0" borderId="1" applyAlignment="1" pivotButton="0" quotePrefix="0" xfId="3">
      <alignment horizontal="center" vertical="center"/>
    </xf>
    <xf numFmtId="0" fontId="17" fillId="3" borderId="13" applyAlignment="1" pivotButton="0" quotePrefix="0" xfId="0">
      <alignment vertical="center"/>
    </xf>
    <xf numFmtId="0" fontId="17" fillId="3" borderId="11" applyAlignment="1" pivotButton="0" quotePrefix="0" xfId="0">
      <alignment horizontal="center" vertical="center"/>
    </xf>
    <xf numFmtId="0" fontId="18" fillId="3" borderId="12" applyAlignment="1" pivotButton="0" quotePrefix="0" xfId="0">
      <alignment horizontal="left" vertical="center" indent="1"/>
    </xf>
    <xf numFmtId="0" fontId="13" fillId="0" borderId="4" applyAlignment="1" pivotButton="0" quotePrefix="0" xfId="0">
      <alignment horizontal="center" vertical="center" wrapText="1"/>
    </xf>
    <xf numFmtId="0" fontId="21" fillId="0" borderId="0" pivotButton="0" quotePrefix="0" xfId="0"/>
    <xf numFmtId="0" fontId="21" fillId="0" borderId="0" applyAlignment="1" pivotButton="0" quotePrefix="0" xfId="0">
      <alignment horizontal="center" wrapText="1"/>
    </xf>
    <xf numFmtId="165" fontId="12" fillId="0" borderId="0" applyAlignment="1" pivotButton="0" quotePrefix="0" xfId="0">
      <alignment vertical="center"/>
    </xf>
    <xf numFmtId="165" fontId="17" fillId="0" borderId="0" applyAlignment="1" pivotButton="0" quotePrefix="0" xfId="0">
      <alignment vertical="center"/>
    </xf>
    <xf numFmtId="0" fontId="22" fillId="3" borderId="11" applyAlignment="1" pivotButton="0" quotePrefix="0" xfId="0">
      <alignment horizontal="center" vertical="center"/>
    </xf>
    <xf numFmtId="0" fontId="12" fillId="0" borderId="0" applyAlignment="1" pivotButton="0" quotePrefix="1" xfId="0">
      <alignment horizontal="left" vertical="center" indent="1"/>
    </xf>
    <xf numFmtId="0" fontId="17" fillId="0" borderId="0" applyAlignment="1" pivotButton="0" quotePrefix="1" xfId="0">
      <alignment horizontal="left" vertical="center" indent="1"/>
    </xf>
    <xf numFmtId="0" fontId="17" fillId="3" borderId="13" applyAlignment="1" pivotButton="0" quotePrefix="0" xfId="0">
      <alignment horizontal="center" vertical="center"/>
    </xf>
    <xf numFmtId="9" fontId="12" fillId="6" borderId="8" applyAlignment="1" pivotButton="0" quotePrefix="0" xfId="3">
      <alignment horizontal="center" vertical="center"/>
    </xf>
    <xf numFmtId="9" fontId="12" fillId="6" borderId="1" applyAlignment="1" pivotButton="0" quotePrefix="0" xfId="3">
      <alignment horizontal="center" vertical="center"/>
    </xf>
    <xf numFmtId="9" fontId="12" fillId="6" borderId="5" applyAlignment="1" pivotButton="0" quotePrefix="0" xfId="3">
      <alignment horizontal="center" vertical="center"/>
    </xf>
    <xf numFmtId="9" fontId="12" fillId="6" borderId="2" applyAlignment="1" pivotButton="0" quotePrefix="0" xfId="3">
      <alignment horizontal="center" vertical="center"/>
    </xf>
    <xf numFmtId="165" fontId="12" fillId="6" borderId="5" applyAlignment="1" pivotButton="0" quotePrefix="0" xfId="0">
      <alignment horizontal="center" vertical="center"/>
    </xf>
    <xf numFmtId="165" fontId="12" fillId="6" borderId="2" applyAlignment="1" pivotButton="0" quotePrefix="0" xfId="0">
      <alignment horizontal="center" vertical="center"/>
    </xf>
    <xf numFmtId="165" fontId="12" fillId="6" borderId="4" applyAlignment="1" pivotButton="0" quotePrefix="0" xfId="0">
      <alignment horizontal="center" vertical="center"/>
    </xf>
    <xf numFmtId="0" fontId="17" fillId="7" borderId="9" applyAlignment="1" pivotButton="0" quotePrefix="1" xfId="0">
      <alignment horizontal="left" vertical="center" indent="1"/>
    </xf>
    <xf numFmtId="0" fontId="17" fillId="7" borderId="10" applyAlignment="1" pivotButton="0" quotePrefix="0" xfId="0">
      <alignment vertical="center"/>
    </xf>
    <xf numFmtId="0" fontId="17" fillId="7" borderId="14" applyAlignment="1" pivotButton="0" quotePrefix="1" xfId="0">
      <alignment horizontal="center" vertical="center"/>
    </xf>
    <xf numFmtId="0" fontId="17" fillId="3" borderId="15" applyAlignment="1" pivotButton="0" quotePrefix="1" xfId="0">
      <alignment horizontal="left" vertical="center" indent="1"/>
    </xf>
    <xf numFmtId="0" fontId="17" fillId="3" borderId="16" applyAlignment="1" pivotButton="0" quotePrefix="0" xfId="0">
      <alignment vertical="center"/>
    </xf>
    <xf numFmtId="0" fontId="17" fillId="3" borderId="17" applyAlignment="1" pivotButton="0" quotePrefix="0" xfId="0">
      <alignment vertical="center"/>
    </xf>
    <xf numFmtId="0" fontId="17" fillId="7" borderId="18" applyAlignment="1" pivotButton="0" quotePrefix="0" xfId="0">
      <alignment horizontal="center" vertical="center"/>
    </xf>
    <xf numFmtId="0" fontId="17" fillId="3" borderId="18" applyAlignment="1" pivotButton="0" quotePrefix="0" xfId="0">
      <alignment horizontal="center" vertical="center"/>
    </xf>
    <xf numFmtId="0" fontId="19" fillId="0" borderId="0" applyAlignment="1" pivotButton="0" quotePrefix="1" xfId="0">
      <alignment horizontal="right" vertical="center"/>
    </xf>
    <xf numFmtId="0" fontId="14" fillId="0" borderId="0" applyAlignment="1" pivotButton="0" quotePrefix="0" xfId="0">
      <alignment horizontal="left" vertical="center"/>
    </xf>
    <xf numFmtId="164" fontId="17" fillId="0" borderId="2" applyAlignment="1" pivotButton="0" quotePrefix="0" xfId="0">
      <alignment vertical="center"/>
    </xf>
    <xf numFmtId="37" fontId="12" fillId="0" borderId="2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7" fillId="6" borderId="2" applyAlignment="1" pivotButton="0" quotePrefix="0" xfId="0">
      <alignment vertical="center"/>
    </xf>
    <xf numFmtId="37" fontId="17" fillId="0" borderId="2" applyAlignment="1" pivotButton="0" quotePrefix="0" xfId="0">
      <alignment vertical="center"/>
    </xf>
    <xf numFmtId="37" fontId="18" fillId="0" borderId="0" applyAlignment="1" pivotButton="0" quotePrefix="0" xfId="0">
      <alignment vertical="center"/>
    </xf>
    <xf numFmtId="37" fontId="12" fillId="6" borderId="2" applyAlignment="1" pivotButton="0" quotePrefix="0" xfId="0">
      <alignment vertical="center"/>
    </xf>
    <xf numFmtId="37" fontId="17" fillId="6" borderId="2" applyAlignment="1" pivotButton="0" quotePrefix="0" xfId="0">
      <alignment vertical="center"/>
    </xf>
    <xf numFmtId="37" fontId="18" fillId="6" borderId="2" applyAlignment="1" pivotButton="0" quotePrefix="0" xfId="0">
      <alignment vertical="center"/>
    </xf>
    <xf numFmtId="37" fontId="12" fillId="7" borderId="2" applyAlignment="1" pivotButton="0" quotePrefix="0" xfId="0">
      <alignment vertical="center"/>
    </xf>
    <xf numFmtId="164" fontId="17" fillId="3" borderId="4" applyAlignment="1" pivotButton="0" quotePrefix="0" xfId="0">
      <alignment vertical="center"/>
    </xf>
    <xf numFmtId="37" fontId="12" fillId="6" borderId="4" applyAlignment="1" pivotButton="0" quotePrefix="0" xfId="0">
      <alignment vertical="center"/>
    </xf>
    <xf numFmtId="0" fontId="12" fillId="0" borderId="0" applyAlignment="1" pivotButton="0" quotePrefix="1" xfId="0">
      <alignment horizontal="left" indent="1"/>
    </xf>
    <xf numFmtId="0" fontId="12" fillId="0" borderId="0" applyAlignment="1" pivotButton="0" quotePrefix="0" xfId="0">
      <alignment horizontal="left" indent="1"/>
    </xf>
    <xf numFmtId="0" fontId="18" fillId="0" borderId="0" applyAlignment="1" pivotButton="0" quotePrefix="1" xfId="0">
      <alignment horizontal="left" vertical="center" indent="1"/>
    </xf>
    <xf numFmtId="9" fontId="12" fillId="3" borderId="10" applyAlignment="1" pivotButton="0" quotePrefix="0" xfId="0">
      <alignment horizontal="left" vertical="center"/>
    </xf>
    <xf numFmtId="0" fontId="12" fillId="3" borderId="9" applyAlignment="1" pivotButton="0" quotePrefix="1" xfId="0">
      <alignment horizontal="right" vertical="center" indent="1"/>
    </xf>
    <xf numFmtId="0" fontId="17" fillId="0" borderId="0" applyAlignment="1" pivotButton="0" quotePrefix="1" xfId="0">
      <alignment horizontal="right" vertical="center" indent="1"/>
    </xf>
    <xf numFmtId="0" fontId="18" fillId="0" borderId="0" applyAlignment="1" pivotButton="0" quotePrefix="1" xfId="0">
      <alignment horizontal="right" vertical="center" indent="1"/>
    </xf>
    <xf numFmtId="0" fontId="18" fillId="0" borderId="0" applyAlignment="1" pivotButton="0" quotePrefix="0" xfId="0">
      <alignment horizontal="right" vertical="center" indent="1"/>
    </xf>
    <xf numFmtId="0" fontId="18" fillId="8" borderId="7" applyAlignment="1" pivotButton="0" quotePrefix="1" xfId="0">
      <alignment horizontal="left" vertical="center" indent="1"/>
    </xf>
    <xf numFmtId="9" fontId="18" fillId="8" borderId="8" applyAlignment="1" pivotButton="0" quotePrefix="0" xfId="3">
      <alignment vertical="center"/>
    </xf>
    <xf numFmtId="0" fontId="18" fillId="8" borderId="6" applyAlignment="1" pivotButton="0" quotePrefix="1" xfId="0">
      <alignment horizontal="left" vertical="center" indent="1"/>
    </xf>
    <xf numFmtId="9" fontId="18" fillId="8" borderId="5" applyAlignment="1" pivotButton="0" quotePrefix="0" xfId="3">
      <alignment vertical="center"/>
    </xf>
    <xf numFmtId="0" fontId="18" fillId="6" borderId="2" applyAlignment="1" pivotButton="0" quotePrefix="1" xfId="0">
      <alignment horizontal="left" vertical="center" indent="1"/>
    </xf>
    <xf numFmtId="0" fontId="12" fillId="6" borderId="7" applyAlignment="1" pivotButton="0" quotePrefix="1" xfId="0">
      <alignment horizontal="left" vertical="center" indent="1"/>
    </xf>
    <xf numFmtId="0" fontId="12" fillId="6" borderId="8" applyAlignment="1" pivotButton="0" quotePrefix="0" xfId="0">
      <alignment vertical="center"/>
    </xf>
    <xf numFmtId="0" fontId="12" fillId="6" borderId="6" applyAlignment="1" pivotButton="0" quotePrefix="1" xfId="0">
      <alignment horizontal="left" vertical="center" indent="1"/>
    </xf>
    <xf numFmtId="0" fontId="12" fillId="6" borderId="5" applyAlignment="1" pivotButton="0" quotePrefix="0" xfId="0">
      <alignment vertical="center"/>
    </xf>
    <xf numFmtId="37" fontId="18" fillId="4" borderId="19" applyAlignment="1" pivotButton="0" quotePrefix="0" xfId="0">
      <alignment vertical="center"/>
    </xf>
    <xf numFmtId="37" fontId="12" fillId="4" borderId="2" applyAlignment="1" pivotButton="0" quotePrefix="0" xfId="0">
      <alignment vertical="center"/>
    </xf>
    <xf numFmtId="0" fontId="17" fillId="9" borderId="2" applyAlignment="1" pivotButton="0" quotePrefix="1" xfId="0">
      <alignment horizontal="left" vertical="center" indent="1"/>
    </xf>
    <xf numFmtId="0" fontId="12" fillId="9" borderId="2" applyAlignment="1" pivotButton="0" quotePrefix="0" xfId="0">
      <alignment horizontal="left" vertical="center" indent="1"/>
    </xf>
    <xf numFmtId="0" fontId="17" fillId="9" borderId="2" applyAlignment="1" pivotButton="0" quotePrefix="0" xfId="0">
      <alignment horizontal="left" vertical="center" indent="1"/>
    </xf>
    <xf numFmtId="37" fontId="12" fillId="9" borderId="2" applyAlignment="1" pivotButton="0" quotePrefix="0" xfId="0">
      <alignment vertical="center"/>
    </xf>
    <xf numFmtId="0" fontId="12" fillId="9" borderId="2" applyAlignment="1" pivotButton="0" quotePrefix="1" xfId="0">
      <alignment horizontal="left" vertical="center" indent="1"/>
    </xf>
    <xf numFmtId="37" fontId="17" fillId="9" borderId="2" applyAlignment="1" pivotButton="0" quotePrefix="0" xfId="0">
      <alignment vertical="center"/>
    </xf>
    <xf numFmtId="0" fontId="18" fillId="9" borderId="2" applyAlignment="1" pivotButton="0" quotePrefix="1" xfId="0">
      <alignment horizontal="left" vertical="center" indent="1"/>
    </xf>
    <xf numFmtId="37" fontId="18" fillId="9" borderId="2" applyAlignment="1" pivotButton="0" quotePrefix="0" xfId="0">
      <alignment vertical="center"/>
    </xf>
    <xf numFmtId="37" fontId="17" fillId="9" borderId="1" applyAlignment="1" pivotButton="0" quotePrefix="0" xfId="0">
      <alignment vertical="center"/>
    </xf>
    <xf numFmtId="164" fontId="17" fillId="9" borderId="2" applyAlignment="1" pivotButton="0" quotePrefix="0" xfId="0">
      <alignment vertical="center"/>
    </xf>
    <xf numFmtId="165" fontId="17" fillId="9" borderId="4" applyAlignment="1" pivotButton="0" quotePrefix="0" xfId="0">
      <alignment vertical="center"/>
    </xf>
    <xf numFmtId="165" fontId="4" fillId="9" borderId="4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/>
    </xf>
    <xf numFmtId="0" fontId="12" fillId="3" borderId="9" applyAlignment="1" pivotButton="0" quotePrefix="1" xfId="0">
      <alignment horizontal="left" vertical="center" indent="1"/>
    </xf>
    <xf numFmtId="0" fontId="12" fillId="3" borderId="10" applyAlignment="1" pivotButton="0" quotePrefix="0" xfId="0">
      <alignment vertical="center"/>
    </xf>
    <xf numFmtId="0" fontId="12" fillId="3" borderId="10" applyAlignment="1" pivotButton="0" quotePrefix="0" xfId="0">
      <alignment horizontal="center" vertical="center"/>
    </xf>
    <xf numFmtId="0" fontId="12" fillId="3" borderId="4" applyAlignment="1" pivotButton="0" quotePrefix="0" xfId="0">
      <alignment horizontal="center" vertical="center"/>
    </xf>
    <xf numFmtId="0" fontId="8" fillId="5" borderId="0" applyAlignment="1" pivotButton="0" quotePrefix="0" xfId="1">
      <alignment horizontal="center" vertical="center"/>
    </xf>
    <xf numFmtId="165" fontId="12" fillId="6" borderId="5" applyAlignment="1" pivotButton="0" quotePrefix="0" xfId="0">
      <alignment horizontal="center" vertical="center"/>
    </xf>
    <xf numFmtId="165" fontId="12" fillId="6" borderId="2" applyAlignment="1" pivotButton="0" quotePrefix="0" xfId="0">
      <alignment horizontal="center" vertical="center"/>
    </xf>
    <xf numFmtId="165" fontId="12" fillId="6" borderId="4" applyAlignment="1" pivotButton="0" quotePrefix="0" xfId="0">
      <alignment horizontal="center" vertical="center"/>
    </xf>
    <xf numFmtId="165" fontId="12" fillId="0" borderId="0" applyAlignment="1" pivotButton="0" quotePrefix="0" xfId="0">
      <alignment vertical="center"/>
    </xf>
    <xf numFmtId="165" fontId="17" fillId="9" borderId="4" applyAlignment="1" pivotButton="0" quotePrefix="0" xfId="0">
      <alignment vertical="center"/>
    </xf>
    <xf numFmtId="165" fontId="17" fillId="0" borderId="0" applyAlignment="1" pivotButton="0" quotePrefix="0" xfId="0">
      <alignment vertical="center"/>
    </xf>
    <xf numFmtId="165" fontId="4" fillId="9" borderId="4" applyAlignment="1" pivotButton="0" quotePrefix="0" xfId="0">
      <alignment vertical="center"/>
    </xf>
    <xf numFmtId="164" fontId="17" fillId="0" borderId="2" applyAlignment="1" pivotButton="0" quotePrefix="0" xfId="0">
      <alignment vertical="center"/>
    </xf>
    <xf numFmtId="164" fontId="17" fillId="6" borderId="2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7" fillId="9" borderId="2" applyAlignment="1" pivotButton="0" quotePrefix="0" xfId="0">
      <alignment vertical="center"/>
    </xf>
    <xf numFmtId="164" fontId="12" fillId="0" borderId="0" pivotButton="0" quotePrefix="0" xfId="0"/>
    <xf numFmtId="164" fontId="17" fillId="3" borderId="4" applyAlignment="1" pivotButton="0" quotePrefix="0" xfId="0">
      <alignment vertical="center"/>
    </xf>
    <xf numFmtId="164" fontId="17" fillId="0" borderId="0" pivotButton="0" quotePrefix="0" xfId="0"/>
    <xf numFmtId="0" fontId="24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discounted+cash+flow+model+with+company+valuation+77177+jp&amp;lpa=ic+discounted+cash+flow+model+with+company+valuation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AI63"/>
  <sheetViews>
    <sheetView showGridLines="0" tabSelected="1" workbookViewId="0">
      <pane ySplit="5" topLeftCell="A6" activePane="bottomLeft" state="frozen"/>
      <selection pane="bottomLeft" activeCell="B63" sqref="B63:M63"/>
    </sheetView>
  </sheetViews>
  <sheetFormatPr baseColWidth="8" defaultColWidth="8.81640625" defaultRowHeight="14.5"/>
  <cols>
    <col width="3" customWidth="1" style="15" min="1" max="1"/>
    <col width="50.81640625" customWidth="1" style="15" min="2" max="2"/>
    <col width="14.81640625" customWidth="1" style="15" min="3" max="13"/>
    <col width="3.36328125" customWidth="1" style="15" min="14" max="14"/>
    <col width="8.81640625" customWidth="1" style="15" min="15" max="16384"/>
  </cols>
  <sheetData>
    <row r="1" ht="50" customHeight="1" s="15">
      <c r="C1" s="11" t="n"/>
      <c r="D1" s="11" t="n"/>
      <c r="E1" s="11" t="n"/>
    </row>
    <row r="2" ht="42" customFormat="1" customHeight="1" s="12">
      <c r="B2" s="13" t="inlineStr">
        <is>
          <t>会社評価テンプレートを使用した DCF モデル</t>
        </is>
      </c>
    </row>
    <row r="3" ht="15" customFormat="1" customHeight="1" s="12">
      <c r="B3" s="42" t="inlineStr">
        <is>
          <t>会社名</t>
        </is>
      </c>
      <c r="C3" s="43" t="inlineStr">
        <is>
          <t>開始年</t>
        </is>
      </c>
      <c r="D3" s="43" t="inlineStr">
        <is>
          <t>終了年</t>
        </is>
      </c>
    </row>
    <row r="4" ht="42" customFormat="1" customHeight="1" s="12" thickBot="1">
      <c r="B4" s="14" t="n"/>
      <c r="C4" s="41" t="n">
        <v>2021</v>
      </c>
      <c r="D4" s="41" t="inlineStr">
        <is>
          <t>12月31日</t>
        </is>
      </c>
    </row>
    <row r="5" ht="20" customHeight="1" s="15">
      <c r="B5" s="8" t="inlineStr">
        <is>
          <t>ユーザーは、シェーディングされていないセルのみを入力します。</t>
        </is>
      </c>
      <c r="C5" s="9" t="n"/>
      <c r="D5" s="9" t="n"/>
      <c r="E5" s="9" t="n"/>
      <c r="F5" s="16" t="n"/>
    </row>
    <row r="6" ht="21" customHeight="1" s="15" thickBot="1">
      <c r="B6" s="24" t="inlineStr">
        <is>
          <t>予測変数</t>
        </is>
      </c>
      <c r="C6" s="20" t="n"/>
      <c r="D6" s="20" t="n"/>
      <c r="E6" s="20" t="n"/>
      <c r="F6" s="20" t="n"/>
      <c r="G6" s="20" t="n"/>
      <c r="H6" s="20" t="n"/>
      <c r="I6" s="20" t="n"/>
      <c r="J6" s="20" t="n"/>
      <c r="K6" s="20" t="n"/>
      <c r="L6" s="20" t="n"/>
      <c r="M6" s="20" t="n"/>
    </row>
    <row r="7" ht="25" customFormat="1" customHeight="1" s="26" thickBot="1" thickTop="1">
      <c r="B7" s="40" t="inlineStr">
        <is>
          <t>年</t>
        </is>
      </c>
      <c r="C7" s="38" t="n"/>
      <c r="D7" s="49">
        <f>C4</f>
        <v/>
      </c>
      <c r="E7" s="39">
        <f>D7+1</f>
        <v/>
      </c>
      <c r="F7" s="39">
        <f>E7+1</f>
        <v/>
      </c>
      <c r="G7" s="39">
        <f>F7+1</f>
        <v/>
      </c>
      <c r="H7" s="39">
        <f>G7+1</f>
        <v/>
      </c>
      <c r="I7" s="39">
        <f>H7+1</f>
        <v/>
      </c>
      <c r="J7" s="39">
        <f>I7+1</f>
        <v/>
      </c>
      <c r="K7" s="39">
        <f>J7+1</f>
        <v/>
      </c>
      <c r="L7" s="39">
        <f>K7+1</f>
        <v/>
      </c>
      <c r="M7" s="39">
        <f>L7+1</f>
        <v/>
      </c>
    </row>
    <row r="8" ht="20" customFormat="1" customHeight="1" s="26">
      <c r="B8" s="88" t="inlineStr">
        <is>
          <t>収益成長要因</t>
        </is>
      </c>
      <c r="C8" s="89" t="n"/>
      <c r="D8" s="36" t="n">
        <v>0.25</v>
      </c>
      <c r="E8" s="37" t="n">
        <v>0.35</v>
      </c>
      <c r="F8" s="37" t="n">
        <v>0.45</v>
      </c>
      <c r="G8" s="37" t="n">
        <v>0.55</v>
      </c>
      <c r="H8" s="37" t="n">
        <v>0.65</v>
      </c>
      <c r="I8" s="37" t="n">
        <v>0.55</v>
      </c>
      <c r="J8" s="37" t="n">
        <v>0.45</v>
      </c>
      <c r="K8" s="37" t="n">
        <v>0.35</v>
      </c>
      <c r="L8" s="37" t="n">
        <v>0.25</v>
      </c>
      <c r="M8" s="37" t="n">
        <v>0.15</v>
      </c>
    </row>
    <row r="9" ht="20" customFormat="1" customHeight="1" s="26">
      <c r="B9" s="90" t="inlineStr">
        <is>
          <t>予想売上総利益率</t>
        </is>
      </c>
      <c r="C9" s="91" t="n"/>
      <c r="D9" s="34" t="n">
        <v>0.4</v>
      </c>
      <c r="E9" s="35" t="n">
        <v>0.41</v>
      </c>
      <c r="F9" s="35" t="n">
        <v>0.42</v>
      </c>
      <c r="G9" s="35" t="n">
        <v>0.43</v>
      </c>
      <c r="H9" s="35" t="n">
        <v>0.44</v>
      </c>
      <c r="I9" s="35" t="n">
        <v>0.45</v>
      </c>
      <c r="J9" s="35" t="n">
        <v>0.46</v>
      </c>
      <c r="K9" s="35" t="n">
        <v>0.47</v>
      </c>
      <c r="L9" s="35" t="n">
        <v>0.48</v>
      </c>
      <c r="M9" s="35" t="n">
        <v>0.49</v>
      </c>
    </row>
    <row r="10" ht="20" customFormat="1" customHeight="1" s="26">
      <c r="B10" s="90" t="inlineStr">
        <is>
          <t>収益のS、G、およびA経費の割合</t>
        </is>
      </c>
      <c r="C10" s="91" t="n"/>
      <c r="D10" s="34" t="n">
        <v>0.5</v>
      </c>
      <c r="E10" s="35" t="n">
        <v>0.4</v>
      </c>
      <c r="F10" s="35" t="n">
        <v>0.3</v>
      </c>
      <c r="G10" s="35" t="n">
        <v>0.29</v>
      </c>
      <c r="H10" s="35" t="n">
        <v>0.28</v>
      </c>
      <c r="I10" s="35" t="n">
        <v>0.27</v>
      </c>
      <c r="J10" s="35" t="n">
        <v>0.26</v>
      </c>
      <c r="K10" s="35" t="n">
        <v>0.25</v>
      </c>
      <c r="L10" s="35" t="n">
        <v>0.24</v>
      </c>
      <c r="M10" s="35" t="n">
        <v>0.23</v>
      </c>
    </row>
    <row r="11" ht="20" customFormat="1" customHeight="1" s="26">
      <c r="B11" s="90" t="inlineStr">
        <is>
          <t>減価償却費と償却費収益率</t>
        </is>
      </c>
      <c r="C11" s="91" t="n"/>
      <c r="D11" s="32" t="n">
        <v>0.1</v>
      </c>
      <c r="E11" s="33" t="n">
        <v>0.1</v>
      </c>
      <c r="F11" s="33" t="n">
        <v>0.1</v>
      </c>
      <c r="G11" s="33" t="n">
        <v>0.1</v>
      </c>
      <c r="H11" s="33" t="n">
        <v>0.1</v>
      </c>
      <c r="I11" s="33" t="n">
        <v>0.1</v>
      </c>
      <c r="J11" s="33" t="n">
        <v>0.1</v>
      </c>
      <c r="K11" s="33" t="n">
        <v>0.1</v>
      </c>
      <c r="L11" s="33" t="n">
        <v>0.1</v>
      </c>
      <c r="M11" s="33" t="n">
        <v>0.1</v>
      </c>
    </row>
    <row r="12" ht="20" customFormat="1" customHeight="1" s="26">
      <c r="B12" s="90" t="inlineStr">
        <is>
          <t>設備投資の成長要因</t>
        </is>
      </c>
      <c r="C12" s="91" t="n"/>
      <c r="D12" s="32" t="n">
        <v>0.4</v>
      </c>
      <c r="E12" s="33" t="n">
        <v>0.35</v>
      </c>
      <c r="F12" s="33" t="n">
        <v>0.3</v>
      </c>
      <c r="G12" s="33" t="n">
        <v>0.25</v>
      </c>
      <c r="H12" s="33" t="n">
        <v>0.2</v>
      </c>
      <c r="I12" s="33" t="n">
        <v>-0.1</v>
      </c>
      <c r="J12" s="33" t="n">
        <v>-0.15</v>
      </c>
      <c r="K12" s="33" t="n">
        <v>-0.2</v>
      </c>
      <c r="L12" s="33" t="n">
        <v>-0.25</v>
      </c>
      <c r="M12" s="33" t="n">
        <v>-0.3</v>
      </c>
    </row>
    <row r="13" ht="20" customFormat="1" customHeight="1" s="26">
      <c r="B13" s="90" t="inlineStr">
        <is>
          <t>純運転資本対売上高比率</t>
        </is>
      </c>
      <c r="C13" s="91" t="n"/>
      <c r="D13" s="32" t="n">
        <v>0.25</v>
      </c>
      <c r="E13" s="33" t="n">
        <v>0.24</v>
      </c>
      <c r="F13" s="33" t="n">
        <v>0.23</v>
      </c>
      <c r="G13" s="33" t="n">
        <v>0.22</v>
      </c>
      <c r="H13" s="33" t="n">
        <v>0.21</v>
      </c>
      <c r="I13" s="33" t="n">
        <v>0.2</v>
      </c>
      <c r="J13" s="33" t="n">
        <v>0.19</v>
      </c>
      <c r="K13" s="33" t="n">
        <v>0.18</v>
      </c>
      <c r="L13" s="33" t="n">
        <v>0.17</v>
      </c>
      <c r="M13" s="33" t="n">
        <v>0.16</v>
      </c>
    </row>
    <row r="14" ht="18" customFormat="1" customHeight="1" s="26">
      <c r="B14" s="27" t="n"/>
      <c r="C14" s="29" t="n"/>
      <c r="D14" s="28" t="n"/>
      <c r="E14" s="28" t="n"/>
      <c r="F14" s="28" t="n"/>
      <c r="G14" s="28" t="n"/>
      <c r="H14" s="28" t="n"/>
      <c r="I14" s="28" t="n"/>
      <c r="J14" s="28" t="n"/>
      <c r="K14" s="28" t="n"/>
      <c r="L14" s="28" t="n"/>
      <c r="M14" s="28" t="n"/>
    </row>
    <row r="15" ht="20" customFormat="1" customHeight="1" s="26">
      <c r="B15" s="92" t="inlineStr">
        <is>
          <t>所得税率</t>
        </is>
      </c>
      <c r="C15" s="33" t="n">
        <v>0.35</v>
      </c>
      <c r="D15" s="28" t="n"/>
      <c r="E15" s="28" t="n"/>
      <c r="F15" s="28" t="n"/>
      <c r="G15" s="28" t="n"/>
      <c r="H15" s="28" t="n"/>
      <c r="I15" s="28" t="n"/>
      <c r="J15" s="28" t="n"/>
      <c r="K15" s="28" t="n"/>
      <c r="L15" s="28" t="n"/>
      <c r="M15" s="28" t="n"/>
    </row>
    <row r="16" ht="20" customFormat="1" customHeight="1" s="26">
      <c r="B16" s="92" t="inlineStr">
        <is>
          <t>長期的な持続的成長率</t>
        </is>
      </c>
      <c r="C16" s="33" t="n">
        <v>0.05</v>
      </c>
      <c r="D16" s="30" t="inlineStr">
        <is>
          <t>1年後の1年間</t>
        </is>
      </c>
      <c r="E16" s="31">
        <f>M7</f>
        <v/>
      </c>
      <c r="F16" s="28" t="n"/>
      <c r="G16" s="28" t="n"/>
      <c r="H16" s="28" t="n"/>
      <c r="I16" s="28" t="n"/>
      <c r="J16" s="28" t="n"/>
      <c r="K16" s="28" t="n"/>
      <c r="L16" s="28" t="n"/>
      <c r="M16" s="28" t="n"/>
    </row>
    <row r="17" ht="20" customFormat="1" customHeight="1" s="26">
      <c r="B17" s="92" t="inlineStr">
        <is>
          <t>割引率</t>
        </is>
      </c>
      <c r="C17" s="33" t="n">
        <v>0.2</v>
      </c>
      <c r="D17" s="29" t="n"/>
      <c r="E17" s="28" t="n"/>
      <c r="F17" s="28" t="n"/>
      <c r="G17" s="28" t="n"/>
      <c r="H17" s="28" t="n"/>
      <c r="I17" s="28" t="n"/>
      <c r="J17" s="28" t="n"/>
      <c r="K17" s="28" t="n"/>
      <c r="L17" s="28" t="n"/>
      <c r="M17" s="28" t="n"/>
    </row>
    <row r="18">
      <c r="B18" s="19" t="n"/>
      <c r="C18" s="21" t="n"/>
      <c r="D18" s="20" t="n"/>
      <c r="E18" s="21" t="n"/>
      <c r="F18" s="21" t="n"/>
      <c r="G18" s="21" t="n"/>
      <c r="H18" s="21" t="n"/>
      <c r="I18" s="21" t="n"/>
      <c r="J18" s="21" t="n"/>
      <c r="K18" s="21" t="n"/>
      <c r="L18" s="21" t="n"/>
      <c r="M18" s="21" t="n"/>
    </row>
    <row r="19" ht="21" customHeight="1" s="15" thickBot="1">
      <c r="B19" s="24" t="inlineStr">
        <is>
          <t>評価モデルの出力</t>
        </is>
      </c>
      <c r="C19" s="20" t="n"/>
      <c r="D19" s="20" t="n"/>
      <c r="E19" s="20" t="n"/>
      <c r="F19" s="20" t="n"/>
      <c r="G19" s="20" t="n"/>
      <c r="H19" s="20" t="n"/>
      <c r="I19" s="20" t="n"/>
      <c r="J19" s="20" t="n"/>
      <c r="K19" s="20" t="n"/>
      <c r="L19" s="20" t="n"/>
      <c r="M19" s="20" t="n"/>
    </row>
    <row r="20" ht="25" customHeight="1" s="15" thickBot="1" thickTop="1">
      <c r="B20" s="40" t="inlineStr">
        <is>
          <t>年</t>
        </is>
      </c>
      <c r="C20" s="38" t="n"/>
      <c r="D20" s="46">
        <f>D7</f>
        <v/>
      </c>
      <c r="E20" s="46">
        <f>E7</f>
        <v/>
      </c>
      <c r="F20" s="46">
        <f>F7</f>
        <v/>
      </c>
      <c r="G20" s="46">
        <f>G7</f>
        <v/>
      </c>
      <c r="H20" s="46">
        <f>H7</f>
        <v/>
      </c>
      <c r="I20" s="46">
        <f>I7</f>
        <v/>
      </c>
      <c r="J20" s="46">
        <f>J7</f>
        <v/>
      </c>
      <c r="K20" s="46">
        <f>K7</f>
        <v/>
      </c>
      <c r="L20" s="46">
        <f>L7</f>
        <v/>
      </c>
      <c r="M20" s="46">
        <f>M7</f>
        <v/>
      </c>
    </row>
    <row r="21" ht="20" customFormat="1" customHeight="1" s="26">
      <c r="B21" s="93" t="inlineStr">
        <is>
          <t>売上総利益率</t>
        </is>
      </c>
      <c r="C21" s="94" t="n"/>
      <c r="D21" s="50">
        <f>IFERROR('評価を伴う DCF モデル -EX'!D36/'評価を伴う DCF モデル -EX'!D33,"")</f>
        <v/>
      </c>
      <c r="E21" s="51">
        <f>IFERROR('評価を伴う DCF モデル -EX'!E36/'評価を伴う DCF モデル -EX'!E33,"")</f>
        <v/>
      </c>
      <c r="F21" s="51">
        <f>IFERROR('評価を伴う DCF モデル -EX'!F36/'評価を伴う DCF モデル -EX'!F33,"")</f>
        <v/>
      </c>
      <c r="G21" s="51">
        <f>IFERROR('評価を伴う DCF モデル -EX'!G36/'評価を伴う DCF モデル -EX'!G33,"")</f>
        <v/>
      </c>
      <c r="H21" s="51">
        <f>IFERROR('評価を伴う DCF モデル -EX'!H36/'評価を伴う DCF モデル -EX'!H33,"")</f>
        <v/>
      </c>
      <c r="I21" s="51">
        <f>IFERROR('評価を伴う DCF モデル -EX'!I36/'評価を伴う DCF モデル -EX'!I33,"")</f>
        <v/>
      </c>
      <c r="J21" s="51">
        <f>IFERROR('評価を伴う DCF モデル -EX'!J36/'評価を伴う DCF モデル -EX'!J33,"")</f>
        <v/>
      </c>
      <c r="K21" s="51">
        <f>IFERROR('評価を伴う DCF モデル -EX'!K36/'評価を伴う DCF モデル -EX'!K33,"")</f>
        <v/>
      </c>
      <c r="L21" s="51">
        <f>IFERROR('評価を伴う DCF モデル -EX'!L36/'評価を伴う DCF モデル -EX'!L33,"")</f>
        <v/>
      </c>
      <c r="M21" s="51">
        <f>IFERROR('評価を伴う DCF モデル -EX'!M36/'評価を伴う DCF モデル -EX'!M33,"")</f>
        <v/>
      </c>
    </row>
    <row r="22" ht="20" customFormat="1" customHeight="1" s="26">
      <c r="B22" s="95" t="inlineStr">
        <is>
          <t>営業利益率</t>
        </is>
      </c>
      <c r="C22" s="96" t="n"/>
      <c r="D22" s="52">
        <f>IFERROR('評価を伴う DCF モデル -EX'!D47/'評価を伴う DCF モデル -EX'!D33,"")</f>
        <v/>
      </c>
      <c r="E22" s="53">
        <f>IFERROR('評価を伴う DCF モデル -EX'!E47/'評価を伴う DCF モデル -EX'!E33,"")</f>
        <v/>
      </c>
      <c r="F22" s="53">
        <f>IFERROR('評価を伴う DCF モデル -EX'!F47/'評価を伴う DCF モデル -EX'!F33,"")</f>
        <v/>
      </c>
      <c r="G22" s="53">
        <f>IFERROR('評価を伴う DCF モデル -EX'!G47/'評価を伴う DCF モデル -EX'!G33,"")</f>
        <v/>
      </c>
      <c r="H22" s="53">
        <f>IFERROR('評価を伴う DCF モデル -EX'!H47/'評価を伴う DCF モデル -EX'!H33,"")</f>
        <v/>
      </c>
      <c r="I22" s="53">
        <f>IFERROR('評価を伴う DCF モデル -EX'!I47/'評価を伴う DCF モデル -EX'!I33,"")</f>
        <v/>
      </c>
      <c r="J22" s="53">
        <f>IFERROR('評価を伴う DCF モデル -EX'!J47/'評価を伴う DCF モデル -EX'!J33,"")</f>
        <v/>
      </c>
      <c r="K22" s="53">
        <f>IFERROR('評価を伴う DCF モデル -EX'!K47/'評価を伴う DCF モデル -EX'!K33,"")</f>
        <v/>
      </c>
      <c r="L22" s="53">
        <f>IFERROR('評価を伴う DCF モデル -EX'!L47/'評価を伴う DCF モデル -EX'!L33,"")</f>
        <v/>
      </c>
      <c r="M22" s="53">
        <f>IFERROR('評価を伴う DCF モデル -EX'!M47/'評価を伴う DCF モデル -EX'!M33,"")</f>
        <v/>
      </c>
    </row>
    <row r="23" ht="20" customFormat="1" customHeight="1" s="26">
      <c r="B23" s="95" t="inlineStr">
        <is>
          <t>フリー・キャッシュ・フロー ($MIL)</t>
        </is>
      </c>
      <c r="C23" s="96" t="n"/>
      <c r="D23" s="117">
        <f>'評価を伴う DCF モデル -EX'!D52/1000000</f>
        <v/>
      </c>
      <c r="E23" s="118">
        <f>'評価を伴う DCF モデル -EX'!E52/1000000</f>
        <v/>
      </c>
      <c r="F23" s="118">
        <f>'評価を伴う DCF モデル -EX'!F52/1000000</f>
        <v/>
      </c>
      <c r="G23" s="118">
        <f>'評価を伴う DCF モデル -EX'!G52/1000000</f>
        <v/>
      </c>
      <c r="H23" s="118">
        <f>'評価を伴う DCF モデル -EX'!H52/1000000</f>
        <v/>
      </c>
      <c r="I23" s="118">
        <f>'評価を伴う DCF モデル -EX'!I52/1000000</f>
        <v/>
      </c>
      <c r="J23" s="118">
        <f>'評価を伴う DCF モデル -EX'!J52/1000000</f>
        <v/>
      </c>
      <c r="K23" s="118">
        <f>'評価を伴う DCF モデル -EX'!K52/1000000</f>
        <v/>
      </c>
      <c r="L23" s="118">
        <f>'評価を伴う DCF モデル -EX'!L52/1000000</f>
        <v/>
      </c>
      <c r="M23" s="118">
        <f>'評価を伴う DCF モデル -EX'!M52/1000000</f>
        <v/>
      </c>
    </row>
    <row r="24" ht="20" customFormat="1" customHeight="1" s="26" thickBot="1">
      <c r="B24" s="112" t="inlineStr">
        <is>
          <t>端末値 ($ MIL)</t>
        </is>
      </c>
      <c r="C24" s="113" t="n"/>
      <c r="D24" s="114" t="n"/>
      <c r="E24" s="115" t="n"/>
      <c r="F24" s="115" t="n"/>
      <c r="G24" s="115" t="n"/>
      <c r="H24" s="115" t="n"/>
      <c r="I24" s="115" t="n"/>
      <c r="J24" s="115" t="n"/>
      <c r="K24" s="115" t="n"/>
      <c r="L24" s="115" t="n"/>
      <c r="M24" s="119">
        <f>'評価を伴う DCF モデル -EX'!M54/1000000</f>
        <v/>
      </c>
    </row>
    <row r="25" ht="11" customFormat="1" customHeight="1" s="26">
      <c r="B25" s="47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20" t="n"/>
    </row>
    <row r="26" ht="20" customFormat="1" customHeight="1" s="26" thickBot="1">
      <c r="B26" s="57" t="inlineStr">
        <is>
          <t>会社運営の現在価値 ($MIL)</t>
        </is>
      </c>
      <c r="C26" s="58" t="n"/>
      <c r="D26" s="121">
        <f>'評価を伴う DCF モデル -EX'!C58/1000000</f>
        <v/>
      </c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</row>
    <row r="27" ht="11" customFormat="1" customHeight="1" s="26">
      <c r="B27" s="48" t="n"/>
      <c r="C27" s="25" t="n"/>
      <c r="D27" s="122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</row>
    <row r="28" ht="20" customFormat="1" customHeight="1" s="26" thickBot="1">
      <c r="B28" s="57" t="inlineStr">
        <is>
          <t>会社資産の市場価値 ($ MIL)</t>
        </is>
      </c>
      <c r="C28" s="58" t="n"/>
      <c r="D28" s="123">
        <f>'評価を伴う DCF モデル -EX'!C61/1000000</f>
        <v/>
      </c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</row>
    <row r="29" ht="15" customHeight="1" s="15" thickBo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</row>
    <row r="30" ht="25" customHeight="1" s="15" thickTop="1">
      <c r="B30" s="6" t="n"/>
      <c r="C30" s="59" t="inlineStr">
        <is>
          <t>実際の</t>
        </is>
      </c>
      <c r="D30" s="60" t="inlineStr">
        <is>
          <t>予測 ––&gt;</t>
        </is>
      </c>
      <c r="E30" s="61" t="n"/>
      <c r="F30" s="61" t="n"/>
      <c r="G30" s="61" t="n"/>
      <c r="H30" s="61" t="n"/>
      <c r="I30" s="61" t="n"/>
      <c r="J30" s="61" t="n"/>
      <c r="K30" s="61" t="n"/>
      <c r="L30" s="61" t="n"/>
      <c r="M30" s="62" t="n"/>
    </row>
    <row r="31" ht="20" customHeight="1" s="15" thickBot="1">
      <c r="A31" s="17" t="n"/>
      <c r="B31" s="6" t="n"/>
      <c r="C31" s="63">
        <f>D7-1</f>
        <v/>
      </c>
      <c r="D31" s="64">
        <f>C31+1</f>
        <v/>
      </c>
      <c r="E31" s="64">
        <f>D31+1</f>
        <v/>
      </c>
      <c r="F31" s="64">
        <f>E31+1</f>
        <v/>
      </c>
      <c r="G31" s="64">
        <f>F31+1</f>
        <v/>
      </c>
      <c r="H31" s="64">
        <f>G31+1</f>
        <v/>
      </c>
      <c r="I31" s="64">
        <f>H31+1</f>
        <v/>
      </c>
      <c r="J31" s="64">
        <f>I31+1</f>
        <v/>
      </c>
      <c r="K31" s="64">
        <f>J31+1</f>
        <v/>
      </c>
      <c r="L31" s="64">
        <f>K31+1</f>
        <v/>
      </c>
      <c r="M31" s="64">
        <f>L31+1</f>
        <v/>
      </c>
      <c r="N31" s="17" t="n"/>
      <c r="O31" s="17" t="n"/>
      <c r="P31" s="17" t="n"/>
      <c r="Q31" s="17" t="n"/>
      <c r="R31" s="17" t="n"/>
      <c r="S31" s="17" t="n"/>
      <c r="T31" s="17" t="n"/>
      <c r="U31" s="17" t="n"/>
      <c r="V31" s="17" t="n"/>
      <c r="W31" s="17" t="n"/>
      <c r="X31" s="17" t="n"/>
      <c r="Y31" s="17" t="n"/>
      <c r="Z31" s="17" t="n"/>
      <c r="AA31" s="17" t="n"/>
      <c r="AB31" s="17" t="n"/>
      <c r="AC31" s="17" t="n"/>
      <c r="AD31" s="17" t="n"/>
      <c r="AE31" s="17" t="n"/>
      <c r="AF31" s="17" t="n"/>
      <c r="AG31" s="17" t="n"/>
      <c r="AH31" s="17" t="n"/>
      <c r="AI31" s="17" t="n"/>
    </row>
    <row r="32" ht="11" customHeight="1" s="15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6" t="n"/>
    </row>
    <row r="33" ht="20" customFormat="1" customHeight="1" s="26">
      <c r="B33" s="99" t="inlineStr">
        <is>
          <t>総収益</t>
        </is>
      </c>
      <c r="C33" s="124" t="n">
        <v>2500000</v>
      </c>
      <c r="D33" s="125">
        <f>C33*(1+'評価を伴う DCF モデル -EX'!D8)</f>
        <v/>
      </c>
      <c r="E33" s="125">
        <f>D33*(1+'評価を伴う DCF モデル -EX'!E8)</f>
        <v/>
      </c>
      <c r="F33" s="125">
        <f>E33*(1+'評価を伴う DCF モデル -EX'!F8)</f>
        <v/>
      </c>
      <c r="G33" s="125">
        <f>F33*(1+'評価を伴う DCF モデル -EX'!G8)</f>
        <v/>
      </c>
      <c r="H33" s="125">
        <f>G33*(1+'評価を伴う DCF モデル -EX'!H8)</f>
        <v/>
      </c>
      <c r="I33" s="125">
        <f>H33*(1+'評価を伴う DCF モデル -EX'!I8)</f>
        <v/>
      </c>
      <c r="J33" s="125">
        <f>I33*(1+'評価を伴う DCF モデル -EX'!J8)</f>
        <v/>
      </c>
      <c r="K33" s="125">
        <f>J33*(1+'評価を伴う DCF モデル -EX'!K8)</f>
        <v/>
      </c>
      <c r="L33" s="125">
        <f>K33*(1+'評価を伴う DCF モデル -EX'!L8)</f>
        <v/>
      </c>
      <c r="M33" s="125">
        <f>L33*(1+'評価を伴う DCF モデル -EX'!M8)</f>
        <v/>
      </c>
    </row>
    <row r="34" ht="11" customHeight="1" s="15">
      <c r="B34" s="80" t="n"/>
      <c r="C34" s="22" t="n"/>
      <c r="D34" s="22" t="n"/>
      <c r="E34" s="22" t="n"/>
      <c r="F34" s="22" t="n"/>
      <c r="G34" s="22" t="n"/>
      <c r="H34" s="22" t="n"/>
      <c r="I34" s="22" t="n"/>
      <c r="J34" s="22" t="n"/>
      <c r="K34" s="22" t="n"/>
      <c r="L34" s="22" t="n"/>
      <c r="M34" s="22" t="n"/>
    </row>
    <row r="35" ht="20" customFormat="1" customHeight="1" s="26">
      <c r="B35" s="100" t="inlineStr">
        <is>
          <t>販売された商品の原価</t>
        </is>
      </c>
      <c r="C35" s="102">
        <f>C33-C36</f>
        <v/>
      </c>
      <c r="D35" s="74">
        <f>ROUND((D33*(1-'評価を伴う DCF モデル -EX'!D9)),0)</f>
        <v/>
      </c>
      <c r="E35" s="74">
        <f>ROUND((E33*(1-'評価を伴う DCF モデル -EX'!E9)),0)</f>
        <v/>
      </c>
      <c r="F35" s="74">
        <f>ROUND((F33*(1-'評価を伴う DCF モデル -EX'!F9)),0)</f>
        <v/>
      </c>
      <c r="G35" s="74">
        <f>ROUND((G33*(1-'評価を伴う DCF モデル -EX'!G9)),0)</f>
        <v/>
      </c>
      <c r="H35" s="74">
        <f>ROUND((H33*(1-'評価を伴う DCF モデル -EX'!H9)),0)</f>
        <v/>
      </c>
      <c r="I35" s="74">
        <f>ROUND((I33*(1-'評価を伴う DCF モデル -EX'!I9)),0)</f>
        <v/>
      </c>
      <c r="J35" s="74">
        <f>ROUND((J33*(1-'評価を伴う DCF モデル -EX'!J9)),0)</f>
        <v/>
      </c>
      <c r="K35" s="74">
        <f>ROUND((K33*(1-'評価を伴う DCF モデル -EX'!K9)),0)</f>
        <v/>
      </c>
      <c r="L35" s="74">
        <f>ROUND((L33*(1-'評価を伴う DCF モデル -EX'!L9)),0)</f>
        <v/>
      </c>
      <c r="M35" s="74">
        <f>ROUND((M33*(1-'評価を伴う DCF モデル -EX'!M9)),0)</f>
        <v/>
      </c>
    </row>
    <row r="36" ht="20" customFormat="1" customHeight="1" s="26">
      <c r="B36" s="101" t="inlineStr">
        <is>
          <t>粗利</t>
        </is>
      </c>
      <c r="C36" s="72" t="n">
        <v>850000</v>
      </c>
      <c r="D36" s="75">
        <f>D33-D35</f>
        <v/>
      </c>
      <c r="E36" s="75">
        <f>E33-E35</f>
        <v/>
      </c>
      <c r="F36" s="75">
        <f>F33-F35</f>
        <v/>
      </c>
      <c r="G36" s="75">
        <f>G33-G35</f>
        <v/>
      </c>
      <c r="H36" s="75">
        <f>H33-H35</f>
        <v/>
      </c>
      <c r="I36" s="75">
        <f>I33-I35</f>
        <v/>
      </c>
      <c r="J36" s="75">
        <f>J33-J35</f>
        <v/>
      </c>
      <c r="K36" s="75">
        <f>K33-K35</f>
        <v/>
      </c>
      <c r="L36" s="75">
        <f>L33-L35</f>
        <v/>
      </c>
      <c r="M36" s="75">
        <f>M33-M35</f>
        <v/>
      </c>
    </row>
    <row r="37" ht="11" customHeight="1" s="15">
      <c r="B37" s="81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6" t="n"/>
    </row>
    <row r="38" ht="20" customFormat="1" customHeight="1" s="26">
      <c r="B38" s="103" t="inlineStr">
        <is>
          <t>販売費、一般管理費</t>
        </is>
      </c>
      <c r="C38" s="68" t="n">
        <v>1200000</v>
      </c>
      <c r="D38" s="74">
        <f>ROUND((D33*'評価を伴う DCF モデル -EX'!D10),0)</f>
        <v/>
      </c>
      <c r="E38" s="74">
        <f>ROUND((E33*'評価を伴う DCF モデル -EX'!E10),0)</f>
        <v/>
      </c>
      <c r="F38" s="74">
        <f>ROUND((F33*'評価を伴う DCF モデル -EX'!F10),0)</f>
        <v/>
      </c>
      <c r="G38" s="74">
        <f>ROUND((G33*'評価を伴う DCF モデル -EX'!G10),0)</f>
        <v/>
      </c>
      <c r="H38" s="74">
        <f>ROUND((H33*'評価を伴う DCF モデル -EX'!H10),0)</f>
        <v/>
      </c>
      <c r="I38" s="74">
        <f>ROUND((I33*'評価を伴う DCF モデル -EX'!I10),0)</f>
        <v/>
      </c>
      <c r="J38" s="74">
        <f>ROUND((J33*'評価を伴う DCF モデル -EX'!J10),0)</f>
        <v/>
      </c>
      <c r="K38" s="74">
        <f>ROUND((K33*'評価を伴う DCF モデル -EX'!K10),0)</f>
        <v/>
      </c>
      <c r="L38" s="74">
        <f>ROUND((L33*'評価を伴う DCF モデル -EX'!L10),0)</f>
        <v/>
      </c>
      <c r="M38" s="74">
        <f>ROUND((M33*'評価を伴う DCF モデル -EX'!M10),0)</f>
        <v/>
      </c>
    </row>
    <row r="39" ht="20" customFormat="1" customHeight="1" s="26">
      <c r="B39" s="101" t="inlineStr">
        <is>
          <t>利息、税金、DEPRの前の利益。とAMORT。(EBITDA)</t>
        </is>
      </c>
      <c r="C39" s="104">
        <f>C36-C38</f>
        <v/>
      </c>
      <c r="D39" s="75">
        <f>D36-D38</f>
        <v/>
      </c>
      <c r="E39" s="75">
        <f>E36-E38</f>
        <v/>
      </c>
      <c r="F39" s="75">
        <f>F36-F38</f>
        <v/>
      </c>
      <c r="G39" s="75">
        <f>G36-G38</f>
        <v/>
      </c>
      <c r="H39" s="75">
        <f>H36-H38</f>
        <v/>
      </c>
      <c r="I39" s="75">
        <f>I36-I38</f>
        <v/>
      </c>
      <c r="J39" s="75">
        <f>J36-J38</f>
        <v/>
      </c>
      <c r="K39" s="75">
        <f>K36-K38</f>
        <v/>
      </c>
      <c r="L39" s="75">
        <f>L36-L38</f>
        <v/>
      </c>
      <c r="M39" s="75">
        <f>M36-M38</f>
        <v/>
      </c>
    </row>
    <row r="40" ht="11" customHeight="1" s="15">
      <c r="B40" s="81" t="n"/>
      <c r="C40" s="22" t="n"/>
      <c r="D40" s="22" t="n"/>
      <c r="E40" s="22" t="n"/>
      <c r="F40" s="22" t="n"/>
      <c r="G40" s="22" t="n"/>
      <c r="H40" s="22" t="n"/>
      <c r="I40" s="22" t="n"/>
      <c r="J40" s="22" t="n"/>
      <c r="K40" s="22" t="n"/>
      <c r="L40" s="22" t="n"/>
      <c r="M40" s="22" t="n"/>
    </row>
    <row r="41" ht="20" customFormat="1" customHeight="1" s="26">
      <c r="B41" s="100" t="inlineStr">
        <is>
          <t>減価償却費</t>
        </is>
      </c>
      <c r="C41" s="68" t="n">
        <v>450000</v>
      </c>
      <c r="D41" s="74">
        <f>ROUND((D33*'評価を伴う DCF モデル -EX'!D11),0)</f>
        <v/>
      </c>
      <c r="E41" s="74">
        <f>ROUND((E33*'評価を伴う DCF モデル -EX'!E11),0)</f>
        <v/>
      </c>
      <c r="F41" s="74">
        <f>ROUND((F33*'評価を伴う DCF モデル -EX'!F11),0)</f>
        <v/>
      </c>
      <c r="G41" s="74">
        <f>ROUND((G33*'評価を伴う DCF モデル -EX'!G11),0)</f>
        <v/>
      </c>
      <c r="H41" s="74">
        <f>ROUND((H33*'評価を伴う DCF モデル -EX'!H11),0)</f>
        <v/>
      </c>
      <c r="I41" s="74">
        <f>ROUND((I33*'評価を伴う DCF モデル -EX'!I11),0)</f>
        <v/>
      </c>
      <c r="J41" s="74">
        <f>ROUND((J33*'評価を伴う DCF モデル -EX'!J11),0)</f>
        <v/>
      </c>
      <c r="K41" s="74">
        <f>ROUND((K33*'評価を伴う DCF モデル -EX'!K11),0)</f>
        <v/>
      </c>
      <c r="L41" s="74">
        <f>ROUND((L33*'評価を伴う DCF モデル -EX'!L11),0)</f>
        <v/>
      </c>
      <c r="M41" s="74">
        <f>ROUND((M33*'評価を伴う DCF モデル -EX'!M11),0)</f>
        <v/>
      </c>
    </row>
    <row r="42" ht="20" customFormat="1" customHeight="1" s="26">
      <c r="B42" s="101" t="inlineStr">
        <is>
          <t>利息及び税金前の利益(EBIT)</t>
        </is>
      </c>
      <c r="C42" s="104">
        <f>C39-C41</f>
        <v/>
      </c>
      <c r="D42" s="75">
        <f>D39-D41</f>
        <v/>
      </c>
      <c r="E42" s="75">
        <f>E39-E41</f>
        <v/>
      </c>
      <c r="F42" s="75">
        <f>F39-F41</f>
        <v/>
      </c>
      <c r="G42" s="75">
        <f>G39-G41</f>
        <v/>
      </c>
      <c r="H42" s="75">
        <f>H39-H41</f>
        <v/>
      </c>
      <c r="I42" s="75">
        <f>I39-I41</f>
        <v/>
      </c>
      <c r="J42" s="75">
        <f>J39-J41</f>
        <v/>
      </c>
      <c r="K42" s="75">
        <f>K39-K41</f>
        <v/>
      </c>
      <c r="L42" s="75">
        <f>L39-L41</f>
        <v/>
      </c>
      <c r="M42" s="75">
        <f>M39-M41</f>
        <v/>
      </c>
    </row>
    <row r="43" ht="20" customFormat="1" customHeight="1" s="26">
      <c r="B43" s="105" t="inlineStr">
        <is>
          <t>利用可能な税損失繰越</t>
        </is>
      </c>
      <c r="C43" s="97" t="n">
        <v>0</v>
      </c>
      <c r="D43" s="76">
        <f>IF(C43+C42&lt;0,C43+C42,0)</f>
        <v/>
      </c>
      <c r="E43" s="76">
        <f>IF(D43+D42&lt;0,D43+D42,0)</f>
        <v/>
      </c>
      <c r="F43" s="76">
        <f>IF(E43+E42&lt;0,E43+E42,0)</f>
        <v/>
      </c>
      <c r="G43" s="76">
        <f>IF(F43+F42&lt;0,F43+F42,0)</f>
        <v/>
      </c>
      <c r="H43" s="76">
        <f>IF(G43+G42&lt;0,G43+G42,0)</f>
        <v/>
      </c>
      <c r="I43" s="76">
        <f>IF(H43+H42&lt;0,H43+H42,0)</f>
        <v/>
      </c>
      <c r="J43" s="76">
        <f>IF(I43+I42&lt;0,I43+I42,0)</f>
        <v/>
      </c>
      <c r="K43" s="76">
        <f>IF(J43+J42&lt;0,J43+J42,0)</f>
        <v/>
      </c>
      <c r="L43" s="76">
        <f>IF(K43+K42&lt;0,K43+K42,0)</f>
        <v/>
      </c>
      <c r="M43" s="76">
        <f>IF(L43+L42&lt;0,L43+L42,0)</f>
        <v/>
      </c>
      <c r="O43" s="69" t="n"/>
      <c r="P43" s="69" t="n"/>
      <c r="Q43" s="69" t="n"/>
      <c r="R43" s="69" t="n"/>
      <c r="S43" s="69" t="n"/>
      <c r="T43" s="69" t="n"/>
      <c r="U43" s="69" t="n"/>
      <c r="V43" s="69" t="n"/>
      <c r="W43" s="69" t="n"/>
    </row>
    <row r="44" ht="20" customFormat="1" customHeight="1" s="26">
      <c r="B44" s="105" t="inlineStr">
        <is>
          <t>正課税収益</t>
        </is>
      </c>
      <c r="C44" s="106">
        <f>IF(SUM(C42:C43)&lt;0,0,SUM(C42:C43))</f>
        <v/>
      </c>
      <c r="D44" s="76">
        <f>IF(SUM(D42:D43)&lt;0,0,SUM(D42:D43))</f>
        <v/>
      </c>
      <c r="E44" s="76">
        <f>IF(SUM(E42:E43)&lt;0,0,SUM(E42:E43))</f>
        <v/>
      </c>
      <c r="F44" s="76">
        <f>IF(SUM(F42:F43)&lt;0,0,SUM(F42:F43))</f>
        <v/>
      </c>
      <c r="G44" s="76">
        <f>IF(SUM(G42:G43)&lt;0,0,SUM(G42:G43))</f>
        <v/>
      </c>
      <c r="H44" s="76">
        <f>IF(SUM(H42:H43)&lt;0,0,SUM(H42:H43))</f>
        <v/>
      </c>
      <c r="I44" s="76">
        <f>IF(SUM(I42:I43)&lt;0,0,SUM(I42:I43))</f>
        <v/>
      </c>
      <c r="J44" s="76">
        <f>IF(SUM(J42:J43)&lt;0,0,SUM(J42:J43))</f>
        <v/>
      </c>
      <c r="K44" s="76">
        <f>IF(SUM(K42:K43)&lt;0,0,SUM(K42:K43))</f>
        <v/>
      </c>
      <c r="L44" s="76">
        <f>IF(SUM(L42:L43)&lt;0,0,SUM(L42:L43))</f>
        <v/>
      </c>
      <c r="M44" s="76">
        <f>IF(SUM(M42:M43)&lt;0,0,SUM(M42:M43))</f>
        <v/>
      </c>
      <c r="O44" s="69" t="n"/>
      <c r="P44" s="69" t="n"/>
      <c r="Q44" s="69" t="n"/>
      <c r="R44" s="69" t="n"/>
      <c r="S44" s="69" t="n"/>
      <c r="T44" s="69" t="n"/>
      <c r="U44" s="69" t="n"/>
      <c r="V44" s="69" t="n"/>
      <c r="W44" s="69" t="n"/>
    </row>
    <row r="45" ht="11" customFormat="1" customHeight="1" s="26">
      <c r="A45" s="69" t="n"/>
      <c r="B45" s="82" t="n"/>
      <c r="C45" s="73" t="n"/>
      <c r="D45" s="73" t="n"/>
      <c r="E45" s="73" t="n"/>
      <c r="F45" s="73" t="n"/>
      <c r="G45" s="73" t="n"/>
      <c r="H45" s="73" t="n"/>
      <c r="I45" s="73" t="n"/>
      <c r="J45" s="73" t="n"/>
      <c r="K45" s="73" t="n"/>
      <c r="L45" s="73" t="n"/>
      <c r="M45" s="73" t="n"/>
      <c r="N45" s="69" t="n"/>
      <c r="O45" s="69" t="n"/>
      <c r="P45" s="69" t="n"/>
      <c r="Q45" s="69" t="n"/>
      <c r="R45" s="69" t="n"/>
      <c r="S45" s="69" t="n"/>
      <c r="T45" s="69" t="n"/>
      <c r="U45" s="69" t="n"/>
      <c r="V45" s="69" t="n"/>
      <c r="W45" s="69" t="n"/>
    </row>
    <row r="46" ht="20" customFormat="1" customHeight="1" s="26">
      <c r="B46" s="100" t="inlineStr">
        <is>
          <t>連邦および州の所得税</t>
        </is>
      </c>
      <c r="C46" s="102">
        <f>C44*'評価を伴う DCF モデル -EX'!$C$15</f>
        <v/>
      </c>
      <c r="D46" s="74">
        <f>D44*'評価を伴う DCF モデル -EX'!$C$15</f>
        <v/>
      </c>
      <c r="E46" s="74">
        <f>E44*'評価を伴う DCF モデル -EX'!$C$15</f>
        <v/>
      </c>
      <c r="F46" s="74">
        <f>F44*'評価を伴う DCF モデル -EX'!$C$15</f>
        <v/>
      </c>
      <c r="G46" s="74">
        <f>G44*'評価を伴う DCF モデル -EX'!$C$15</f>
        <v/>
      </c>
      <c r="H46" s="74">
        <f>H44*'評価を伴う DCF モデル -EX'!$C$15</f>
        <v/>
      </c>
      <c r="I46" s="74">
        <f>I44*'評価を伴う DCF モデル -EX'!$C$15</f>
        <v/>
      </c>
      <c r="J46" s="74">
        <f>J44*'評価を伴う DCF モデル -EX'!$C$15</f>
        <v/>
      </c>
      <c r="K46" s="74">
        <f>K44*'評価を伴う DCF モデル -EX'!$C$15</f>
        <v/>
      </c>
      <c r="L46" s="74">
        <f>L44*'評価を伴う DCF モデル -EX'!$C$15</f>
        <v/>
      </c>
      <c r="M46" s="74">
        <f>M44*'評価を伴う DCF モデル -EX'!$C$15</f>
        <v/>
      </c>
    </row>
    <row r="47" ht="20" customFormat="1" customHeight="1" s="26">
      <c r="B47" s="101" t="inlineStr">
        <is>
          <t>税引後純利益(NOPAT)</t>
        </is>
      </c>
      <c r="C47" s="107">
        <f>C42-C46</f>
        <v/>
      </c>
      <c r="D47" s="75">
        <f>D42-D46</f>
        <v/>
      </c>
      <c r="E47" s="75">
        <f>E42-E46</f>
        <v/>
      </c>
      <c r="F47" s="75">
        <f>F42-F46</f>
        <v/>
      </c>
      <c r="G47" s="75">
        <f>G42-G46</f>
        <v/>
      </c>
      <c r="H47" s="75">
        <f>H42-H46</f>
        <v/>
      </c>
      <c r="I47" s="75">
        <f>I42-I46</f>
        <v/>
      </c>
      <c r="J47" s="75">
        <f>J42-J46</f>
        <v/>
      </c>
      <c r="K47" s="75">
        <f>K42-K46</f>
        <v/>
      </c>
      <c r="L47" s="75">
        <f>L42-L46</f>
        <v/>
      </c>
      <c r="M47" s="75">
        <f>M42-M46</f>
        <v/>
      </c>
    </row>
    <row r="48" ht="11" customHeight="1" s="15">
      <c r="B48" s="81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6" t="n"/>
    </row>
    <row r="49" ht="20" customFormat="1" customHeight="1" s="26">
      <c r="B49" s="100" t="inlineStr">
        <is>
          <t>減価償却費と償却費の追加</t>
        </is>
      </c>
      <c r="C49" s="102">
        <f>C41</f>
        <v/>
      </c>
      <c r="D49" s="74">
        <f>D41</f>
        <v/>
      </c>
      <c r="E49" s="74">
        <f>E41</f>
        <v/>
      </c>
      <c r="F49" s="74">
        <f>F41</f>
        <v/>
      </c>
      <c r="G49" s="74">
        <f>G41</f>
        <v/>
      </c>
      <c r="H49" s="74">
        <f>H41</f>
        <v/>
      </c>
      <c r="I49" s="74">
        <f>I41</f>
        <v/>
      </c>
      <c r="J49" s="74">
        <f>J41</f>
        <v/>
      </c>
      <c r="K49" s="74">
        <f>K41</f>
        <v/>
      </c>
      <c r="L49" s="74">
        <f>L41</f>
        <v/>
      </c>
      <c r="M49" s="74">
        <f>M41</f>
        <v/>
      </c>
    </row>
    <row r="50" ht="20" customFormat="1" customHeight="1" s="26">
      <c r="B50" s="103" t="inlineStr">
        <is>
          <t>資本支出を減算する</t>
        </is>
      </c>
      <c r="C50" s="98" t="n">
        <v>-975000</v>
      </c>
      <c r="D50" s="74">
        <f>C50*(1+'評価を伴う DCF モデル -EX'!D12)</f>
        <v/>
      </c>
      <c r="E50" s="74">
        <f>D50*(1+'評価を伴う DCF モデル -EX'!E12)</f>
        <v/>
      </c>
      <c r="F50" s="74">
        <f>E50*(1+'評価を伴う DCF モデル -EX'!F12)</f>
        <v/>
      </c>
      <c r="G50" s="74">
        <f>F50*(1+'評価を伴う DCF モデル -EX'!G12)</f>
        <v/>
      </c>
      <c r="H50" s="74">
        <f>G50*(1+'評価を伴う DCF モデル -EX'!H12)</f>
        <v/>
      </c>
      <c r="I50" s="74">
        <f>H50*(1+'評価を伴う DCF モデル -EX'!I12)</f>
        <v/>
      </c>
      <c r="J50" s="74">
        <f>I50*(1+'評価を伴う DCF モデル -EX'!J12)</f>
        <v/>
      </c>
      <c r="K50" s="74">
        <f>J50*(1+'評価を伴う DCF モデル -EX'!K12)</f>
        <v/>
      </c>
      <c r="L50" s="74">
        <f>K50*(1+'評価を伴う DCF モデル -EX'!L12)</f>
        <v/>
      </c>
      <c r="M50" s="74">
        <f>L50*(1+'評価を伴う DCF モデル -EX'!M12)</f>
        <v/>
      </c>
    </row>
    <row r="51" ht="20" customFormat="1" customHeight="1" s="26">
      <c r="B51" s="103" t="inlineStr">
        <is>
          <t>新しい正味運転資本を差し引く</t>
        </is>
      </c>
      <c r="C51" s="77" t="n"/>
      <c r="D51" s="74">
        <f>(D33-C33)*'評価を伴う DCF モデル -EX'!D13</f>
        <v/>
      </c>
      <c r="E51" s="74">
        <f>(E33-D33)*'評価を伴う DCF モデル -EX'!E13</f>
        <v/>
      </c>
      <c r="F51" s="74">
        <f>(F33-E33)*'評価を伴う DCF モデル -EX'!F13</f>
        <v/>
      </c>
      <c r="G51" s="74">
        <f>(G33-F33)*'評価を伴う DCF モデル -EX'!G13</f>
        <v/>
      </c>
      <c r="H51" s="74">
        <f>(H33-G33)*'評価を伴う DCF モデル -EX'!H13</f>
        <v/>
      </c>
      <c r="I51" s="74">
        <f>(I33-H33)*'評価を伴う DCF モデル -EX'!I13</f>
        <v/>
      </c>
      <c r="J51" s="74">
        <f>(J33-I33)*'評価を伴う DCF モデル -EX'!J13</f>
        <v/>
      </c>
      <c r="K51" s="74">
        <f>(K33-J33)*'評価を伴う DCF モデル -EX'!K13</f>
        <v/>
      </c>
      <c r="L51" s="74">
        <f>(L33-K33)*'評価を伴う DCF モデル -EX'!L13</f>
        <v/>
      </c>
      <c r="M51" s="74">
        <f>(M33-L33)*'評価を伴う DCF モデル -EX'!M13</f>
        <v/>
      </c>
    </row>
    <row r="52" ht="20" customFormat="1" customHeight="1" s="26">
      <c r="A52" s="126" t="n"/>
      <c r="B52" s="101" t="inlineStr">
        <is>
          <t>フリー・キャッシュ・フロー</t>
        </is>
      </c>
      <c r="C52" s="127">
        <f>SUM(C47:C51)</f>
        <v/>
      </c>
      <c r="D52" s="125">
        <f>SUM(D47:D51)</f>
        <v/>
      </c>
      <c r="E52" s="125">
        <f>SUM(E47:E51)</f>
        <v/>
      </c>
      <c r="F52" s="125">
        <f>SUM(F47:F51)</f>
        <v/>
      </c>
      <c r="G52" s="125">
        <f>SUM(G47:G51)</f>
        <v/>
      </c>
      <c r="H52" s="125">
        <f>SUM(H47:H51)</f>
        <v/>
      </c>
      <c r="I52" s="125">
        <f>SUM(I47:I51)</f>
        <v/>
      </c>
      <c r="J52" s="125">
        <f>SUM(J47:J51)</f>
        <v/>
      </c>
      <c r="K52" s="125">
        <f>SUM(K47:K51)</f>
        <v/>
      </c>
      <c r="L52" s="125">
        <f>SUM(L47:L51)</f>
        <v/>
      </c>
      <c r="M52" s="125">
        <f>ROUND((SUM(M47:M51)),0)</f>
        <v/>
      </c>
      <c r="N52" s="126" t="n"/>
    </row>
    <row r="53">
      <c r="B53" s="6" t="n"/>
      <c r="C53" s="128" t="n"/>
      <c r="D53" s="128" t="n"/>
      <c r="E53" s="128" t="n"/>
      <c r="F53" s="128" t="n"/>
      <c r="G53" s="128" t="n"/>
      <c r="H53" s="128" t="n"/>
      <c r="I53" s="128" t="n"/>
      <c r="J53" s="128" t="n"/>
      <c r="K53" s="128" t="n"/>
      <c r="L53" s="128" t="n"/>
      <c r="M53" s="128" t="n"/>
    </row>
    <row r="54" ht="25" customHeight="1" s="15" thickBot="1">
      <c r="B54" s="25" t="inlineStr">
        <is>
          <t>端末値</t>
        </is>
      </c>
      <c r="D54" s="128" t="n"/>
      <c r="E54" s="128" t="n"/>
      <c r="F54" s="128" t="n"/>
      <c r="G54" s="128" t="n"/>
      <c r="H54" s="128" t="n"/>
      <c r="I54" s="128" t="n"/>
      <c r="J54" s="128" t="n"/>
      <c r="K54" s="65" t="inlineStr">
        <is>
          <t>端末値</t>
        </is>
      </c>
      <c r="L54" s="66">
        <f>M7</f>
        <v/>
      </c>
      <c r="M54" s="129">
        <f>ROUND(((M52*(1+'評価を伴う DCF モデル -EX'!C16))/('評価を伴う DCF モデル -EX'!C17-'評価を伴う DCF モデル -EX'!C16)),0)</f>
        <v/>
      </c>
    </row>
    <row r="55">
      <c r="B55" s="6" t="n"/>
      <c r="C55" s="6" t="n"/>
      <c r="D55" s="6" t="n"/>
      <c r="E55" s="6" t="n"/>
      <c r="F55" s="6" t="n"/>
      <c r="G55" s="6" t="n"/>
      <c r="H55" s="6" t="n"/>
      <c r="I55" s="6" t="n"/>
      <c r="J55" s="6" t="n"/>
      <c r="K55" s="6" t="n"/>
      <c r="L55" s="6" t="n"/>
      <c r="M55" s="6" t="n"/>
    </row>
    <row r="56" ht="25" customFormat="1" customHeight="1" s="26" thickBot="1">
      <c r="B56" s="84" t="inlineStr">
        <is>
          <t>フリー・キャッシュ・フローの現在価値@</t>
        </is>
      </c>
      <c r="C56" s="83">
        <f>C17</f>
        <v/>
      </c>
      <c r="D56" s="79">
        <f>ROUND((D52/((1+'評価を伴う DCF モデル -EX'!$C$17)^(D31-C31))),0)</f>
        <v/>
      </c>
      <c r="E56" s="79">
        <f>ROUND((E52/((1+'評価を伴う DCF モデル -EX'!$C$17)^(E31-C31))),0)</f>
        <v/>
      </c>
      <c r="F56" s="79">
        <f>ROUND((F52/((1+'評価を伴う DCF モデル -EX'!$C$17)^(F31-C31))),0)</f>
        <v/>
      </c>
      <c r="G56" s="79">
        <f>ROUND((G52/((1+'評価を伴う DCF モデル -EX'!$C$17)^(G31-C31))),0)</f>
        <v/>
      </c>
      <c r="H56" s="79">
        <f>ROUND((H52/((1+'評価を伴う DCF モデル -EX'!$C$17)^(H31-C31))),0)</f>
        <v/>
      </c>
      <c r="I56" s="79">
        <f>ROUND((I52/((1+'評価を伴う DCF モデル -EX'!$C$17)^(I31-C31))),0)</f>
        <v/>
      </c>
      <c r="J56" s="79">
        <f>ROUND((J52/((1+'評価を伴う DCF モデル -EX'!$C$17)^(J31-C31))),0)</f>
        <v/>
      </c>
      <c r="K56" s="79">
        <f>ROUND((K52/((1+'評価を伴う DCF モデル -EX'!$C$17)^(K31-C31))),0)</f>
        <v/>
      </c>
      <c r="L56" s="79">
        <f>ROUND((L52/((1+'評価を伴う DCF モデル -EX'!$C$17)^(L31-C31))),0)</f>
        <v/>
      </c>
      <c r="M56" s="79">
        <f>ROUND(((M52+M54)/((1+'評価を伴う DCF モデル -EX'!$C$17)^(M31-C31))),0)</f>
        <v/>
      </c>
    </row>
    <row r="57" ht="11" customHeight="1" s="15">
      <c r="B57" s="23" t="n"/>
      <c r="C57" s="6" t="n"/>
      <c r="D57" s="6" t="n"/>
      <c r="E57" s="6" t="n"/>
      <c r="F57" s="6" t="n"/>
      <c r="G57" s="6" t="n"/>
      <c r="H57" s="6" t="n"/>
      <c r="I57" s="6" t="n"/>
      <c r="J57" s="6" t="n"/>
      <c r="K57" s="6" t="n"/>
      <c r="L57" s="6" t="n"/>
      <c r="M57" s="6" t="n"/>
    </row>
    <row r="58" ht="25" customHeight="1" s="15">
      <c r="B58" s="85" t="inlineStr">
        <is>
          <t>会社の業務の現在価値の合計</t>
        </is>
      </c>
      <c r="C58" s="127">
        <f>SUM(D56:M56)</f>
        <v/>
      </c>
      <c r="D58" s="6" t="n"/>
      <c r="E58" s="6" t="n"/>
      <c r="F58" s="6" t="n"/>
      <c r="G58" s="6" t="n"/>
      <c r="H58" s="6" t="n"/>
      <c r="I58" s="6" t="n"/>
      <c r="J58" s="6" t="n"/>
      <c r="K58" s="6" t="n"/>
      <c r="L58" s="6" t="n"/>
      <c r="M58" s="6" t="n"/>
    </row>
    <row r="59" ht="25" customHeight="1" s="15">
      <c r="B59" s="86" t="inlineStr">
        <is>
          <t>プラス流動資産</t>
        </is>
      </c>
      <c r="C59" s="68" t="n">
        <v>750000</v>
      </c>
      <c r="D59" s="30" t="inlineStr">
        <is>
          <t>バルシートより</t>
        </is>
      </c>
      <c r="E59" s="111">
        <f>D7-1</f>
        <v/>
      </c>
      <c r="F59" s="6" t="n"/>
      <c r="G59" s="6" t="n"/>
      <c r="H59" s="6" t="n"/>
      <c r="I59" s="6" t="n"/>
      <c r="J59" s="6" t="n"/>
      <c r="K59" s="6" t="n"/>
      <c r="L59" s="6" t="n"/>
      <c r="M59" s="6" t="n"/>
    </row>
    <row r="60" ht="11" customHeight="1" s="15">
      <c r="B60" s="87" t="n"/>
      <c r="C60" s="6" t="n"/>
      <c r="D60" s="130" t="n"/>
      <c r="E60" s="6" t="n"/>
      <c r="F60" s="6" t="n"/>
      <c r="G60" s="6" t="n"/>
      <c r="H60" s="6" t="n"/>
      <c r="I60" s="6" t="n"/>
      <c r="J60" s="6" t="n"/>
      <c r="K60" s="6" t="n"/>
      <c r="L60" s="6" t="n"/>
      <c r="M60" s="6" t="n"/>
    </row>
    <row r="61" ht="25" customHeight="1" s="15" thickBot="1">
      <c r="B61" s="85" t="inlineStr">
        <is>
          <t>大期待資産の総市場価値</t>
        </is>
      </c>
      <c r="C61" s="129">
        <f>C58+SUM(C59:C59)</f>
        <v/>
      </c>
      <c r="D61" s="130" t="n"/>
      <c r="E61" s="6" t="n"/>
      <c r="F61" s="6" t="n"/>
      <c r="G61" s="6" t="n"/>
      <c r="H61" s="6" t="n"/>
      <c r="I61" s="6" t="n"/>
      <c r="J61" s="6" t="n"/>
      <c r="K61" s="6" t="n"/>
      <c r="L61" s="6" t="n"/>
      <c r="M61" s="6" t="n"/>
    </row>
    <row r="62" ht="20" customHeight="1" s="15">
      <c r="B62" s="6" t="n"/>
      <c r="C62" s="6" t="n"/>
      <c r="D62" s="6" t="n"/>
      <c r="E62" s="6" t="n"/>
      <c r="F62" s="16" t="n"/>
    </row>
    <row r="63" ht="50" customHeight="1" s="15">
      <c r="B63" s="131" t="inlineStr">
        <is>
          <t>SMARTSHEETで作成するには、ここをクリックしてください</t>
        </is>
      </c>
    </row>
  </sheetData>
  <mergeCells count="1">
    <mergeCell ref="B63:M63"/>
  </mergeCell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58" fitToHeight="0" horizontalDpi="0" verticalDpi="0"/>
  <rowBreaks count="1" manualBreakCount="1">
    <brk id="53" min="0" max="16383" man="1"/>
  </rowBreaks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AI60"/>
  <sheetViews>
    <sheetView showGridLines="0" workbookViewId="0">
      <pane ySplit="4" topLeftCell="A24" activePane="bottomLeft" state="frozen"/>
      <selection pane="bottomLeft" activeCell="B3" sqref="B3"/>
    </sheetView>
  </sheetViews>
  <sheetFormatPr baseColWidth="8" defaultColWidth="8.81640625" defaultRowHeight="14.5"/>
  <cols>
    <col width="3" customWidth="1" style="15" min="1" max="1"/>
    <col width="50.81640625" customWidth="1" style="15" min="2" max="2"/>
    <col width="14.81640625" customWidth="1" style="15" min="3" max="13"/>
    <col width="3.36328125" customWidth="1" style="15" min="14" max="14"/>
    <col width="8.81640625" customWidth="1" style="15" min="15" max="16384"/>
  </cols>
  <sheetData>
    <row r="1" ht="42" customFormat="1" customHeight="1" s="12">
      <c r="B1" s="13" t="inlineStr">
        <is>
          <t>会社評価テンプレートを使用した DCF モデル</t>
        </is>
      </c>
    </row>
    <row r="2" ht="15" customFormat="1" customHeight="1" s="12">
      <c r="B2" s="42" t="inlineStr">
        <is>
          <t>会社名</t>
        </is>
      </c>
      <c r="C2" s="43" t="inlineStr">
        <is>
          <t>開始年</t>
        </is>
      </c>
      <c r="D2" s="43" t="inlineStr">
        <is>
          <t>終了年</t>
        </is>
      </c>
    </row>
    <row r="3" ht="42" customFormat="1" customHeight="1" s="12" thickBot="1">
      <c r="B3" s="14" t="n"/>
      <c r="C3" s="41" t="n">
        <v>2021</v>
      </c>
      <c r="D3" s="41" t="inlineStr">
        <is>
          <t>12月31日</t>
        </is>
      </c>
    </row>
    <row r="4" ht="20" customHeight="1" s="15">
      <c r="B4" s="8" t="inlineStr">
        <is>
          <t>ユーザーは、シェーディングされていないセルのみを入力します。</t>
        </is>
      </c>
      <c r="C4" s="9" t="n"/>
      <c r="D4" s="9" t="n"/>
      <c r="E4" s="9" t="n"/>
      <c r="F4" s="16" t="n"/>
    </row>
    <row r="5" ht="21" customHeight="1" s="15" thickBot="1">
      <c r="B5" s="24" t="inlineStr">
        <is>
          <t>予測変数</t>
        </is>
      </c>
      <c r="C5" s="20" t="n"/>
      <c r="D5" s="20" t="n"/>
      <c r="E5" s="20" t="n"/>
      <c r="F5" s="20" t="n"/>
      <c r="G5" s="20" t="n"/>
      <c r="H5" s="20" t="n"/>
      <c r="I5" s="20" t="n"/>
      <c r="J5" s="20" t="n"/>
      <c r="K5" s="20" t="n"/>
      <c r="L5" s="20" t="n"/>
      <c r="M5" s="20" t="n"/>
    </row>
    <row r="6" ht="25" customFormat="1" customHeight="1" s="26" thickBot="1" thickTop="1">
      <c r="B6" s="40" t="inlineStr">
        <is>
          <t>年</t>
        </is>
      </c>
      <c r="C6" s="38" t="n"/>
      <c r="D6" s="49">
        <f>C3</f>
        <v/>
      </c>
      <c r="E6" s="39">
        <f>D6+1</f>
        <v/>
      </c>
      <c r="F6" s="39">
        <f>E6+1</f>
        <v/>
      </c>
      <c r="G6" s="39">
        <f>F6+1</f>
        <v/>
      </c>
      <c r="H6" s="39">
        <f>G6+1</f>
        <v/>
      </c>
      <c r="I6" s="39">
        <f>H6+1</f>
        <v/>
      </c>
      <c r="J6" s="39">
        <f>I6+1</f>
        <v/>
      </c>
      <c r="K6" s="39">
        <f>J6+1</f>
        <v/>
      </c>
      <c r="L6" s="39">
        <f>K6+1</f>
        <v/>
      </c>
      <c r="M6" s="39">
        <f>L6+1</f>
        <v/>
      </c>
    </row>
    <row r="7" ht="20" customFormat="1" customHeight="1" s="26">
      <c r="B7" s="88" t="inlineStr">
        <is>
          <t>収益成長要因</t>
        </is>
      </c>
      <c r="C7" s="89" t="n"/>
      <c r="D7" s="36" t="n">
        <v>0.25</v>
      </c>
      <c r="E7" s="37" t="n">
        <v>0.35</v>
      </c>
      <c r="F7" s="37" t="n">
        <v>0.45</v>
      </c>
      <c r="G7" s="37" t="n">
        <v>0.55</v>
      </c>
      <c r="H7" s="37" t="n">
        <v>0.65</v>
      </c>
      <c r="I7" s="37" t="n">
        <v>0.55</v>
      </c>
      <c r="J7" s="37" t="n">
        <v>0.45</v>
      </c>
      <c r="K7" s="37" t="n">
        <v>0.35</v>
      </c>
      <c r="L7" s="37" t="n">
        <v>0.25</v>
      </c>
      <c r="M7" s="37" t="n">
        <v>0.15</v>
      </c>
    </row>
    <row r="8" ht="20" customFormat="1" customHeight="1" s="26">
      <c r="B8" s="90" t="inlineStr">
        <is>
          <t>予想売上総利益率</t>
        </is>
      </c>
      <c r="C8" s="91" t="n"/>
      <c r="D8" s="34" t="n">
        <v>0.4</v>
      </c>
      <c r="E8" s="35" t="n">
        <v>0.41</v>
      </c>
      <c r="F8" s="35" t="n">
        <v>0.42</v>
      </c>
      <c r="G8" s="35" t="n">
        <v>0.43</v>
      </c>
      <c r="H8" s="35" t="n">
        <v>0.44</v>
      </c>
      <c r="I8" s="35" t="n">
        <v>0.45</v>
      </c>
      <c r="J8" s="35" t="n">
        <v>0.46</v>
      </c>
      <c r="K8" s="35" t="n">
        <v>0.47</v>
      </c>
      <c r="L8" s="35" t="n">
        <v>0.48</v>
      </c>
      <c r="M8" s="35" t="n">
        <v>0.49</v>
      </c>
    </row>
    <row r="9" ht="20" customFormat="1" customHeight="1" s="26">
      <c r="B9" s="90" t="inlineStr">
        <is>
          <t>収益のS、G、およびA経費の割合</t>
        </is>
      </c>
      <c r="C9" s="91" t="n"/>
      <c r="D9" s="34" t="n">
        <v>0.5</v>
      </c>
      <c r="E9" s="35" t="n">
        <v>0.4</v>
      </c>
      <c r="F9" s="35" t="n">
        <v>0.3</v>
      </c>
      <c r="G9" s="35" t="n">
        <v>0.29</v>
      </c>
      <c r="H9" s="35" t="n">
        <v>0.28</v>
      </c>
      <c r="I9" s="35" t="n">
        <v>0.27</v>
      </c>
      <c r="J9" s="35" t="n">
        <v>0.26</v>
      </c>
      <c r="K9" s="35" t="n">
        <v>0.25</v>
      </c>
      <c r="L9" s="35" t="n">
        <v>0.24</v>
      </c>
      <c r="M9" s="35" t="n">
        <v>0.23</v>
      </c>
    </row>
    <row r="10" ht="20" customFormat="1" customHeight="1" s="26">
      <c r="B10" s="90" t="inlineStr">
        <is>
          <t>減価償却費と償却費収益率</t>
        </is>
      </c>
      <c r="C10" s="91" t="n"/>
      <c r="D10" s="32" t="n">
        <v>0.1</v>
      </c>
      <c r="E10" s="33" t="n">
        <v>0.1</v>
      </c>
      <c r="F10" s="33" t="n">
        <v>0.1</v>
      </c>
      <c r="G10" s="33" t="n">
        <v>0.1</v>
      </c>
      <c r="H10" s="33" t="n">
        <v>0.1</v>
      </c>
      <c r="I10" s="33" t="n">
        <v>0.1</v>
      </c>
      <c r="J10" s="33" t="n">
        <v>0.1</v>
      </c>
      <c r="K10" s="33" t="n">
        <v>0.1</v>
      </c>
      <c r="L10" s="33" t="n">
        <v>0.1</v>
      </c>
      <c r="M10" s="33" t="n">
        <v>0.1</v>
      </c>
    </row>
    <row r="11" ht="20" customFormat="1" customHeight="1" s="26">
      <c r="B11" s="90" t="inlineStr">
        <is>
          <t>設備投資の成長要因</t>
        </is>
      </c>
      <c r="C11" s="91" t="n"/>
      <c r="D11" s="32" t="n">
        <v>0.4</v>
      </c>
      <c r="E11" s="33" t="n">
        <v>0.35</v>
      </c>
      <c r="F11" s="33" t="n">
        <v>0.3</v>
      </c>
      <c r="G11" s="33" t="n">
        <v>0.25</v>
      </c>
      <c r="H11" s="33" t="n">
        <v>0.2</v>
      </c>
      <c r="I11" s="33" t="n">
        <v>-0.1</v>
      </c>
      <c r="J11" s="33" t="n">
        <v>-0.15</v>
      </c>
      <c r="K11" s="33" t="n">
        <v>-0.2</v>
      </c>
      <c r="L11" s="33" t="n">
        <v>-0.25</v>
      </c>
      <c r="M11" s="33" t="n">
        <v>-0.3</v>
      </c>
    </row>
    <row r="12" ht="20" customFormat="1" customHeight="1" s="26">
      <c r="B12" s="90" t="inlineStr">
        <is>
          <t>純運転資本対売上高比率</t>
        </is>
      </c>
      <c r="C12" s="91" t="n"/>
      <c r="D12" s="32" t="n">
        <v>0.25</v>
      </c>
      <c r="E12" s="33" t="n">
        <v>0.24</v>
      </c>
      <c r="F12" s="33" t="n">
        <v>0.23</v>
      </c>
      <c r="G12" s="33" t="n">
        <v>0.22</v>
      </c>
      <c r="H12" s="33" t="n">
        <v>0.21</v>
      </c>
      <c r="I12" s="33" t="n">
        <v>0.2</v>
      </c>
      <c r="J12" s="33" t="n">
        <v>0.19</v>
      </c>
      <c r="K12" s="33" t="n">
        <v>0.18</v>
      </c>
      <c r="L12" s="33" t="n">
        <v>0.17</v>
      </c>
      <c r="M12" s="33" t="n">
        <v>0.16</v>
      </c>
    </row>
    <row r="13" ht="18" customFormat="1" customHeight="1" s="26">
      <c r="B13" s="27" t="n"/>
      <c r="C13" s="29" t="n"/>
      <c r="D13" s="28" t="n"/>
      <c r="E13" s="28" t="n"/>
      <c r="F13" s="28" t="n"/>
      <c r="G13" s="28" t="n"/>
      <c r="H13" s="28" t="n"/>
      <c r="I13" s="28" t="n"/>
      <c r="J13" s="28" t="n"/>
      <c r="K13" s="28" t="n"/>
      <c r="L13" s="28" t="n"/>
      <c r="M13" s="28" t="n"/>
    </row>
    <row r="14" ht="20" customFormat="1" customHeight="1" s="26">
      <c r="B14" s="92" t="inlineStr">
        <is>
          <t>所得税率</t>
        </is>
      </c>
      <c r="C14" s="33" t="n">
        <v>0.35</v>
      </c>
      <c r="D14" s="28" t="n"/>
      <c r="E14" s="28" t="n"/>
      <c r="F14" s="28" t="n"/>
      <c r="G14" s="28" t="n"/>
      <c r="H14" s="28" t="n"/>
      <c r="I14" s="28" t="n"/>
      <c r="J14" s="28" t="n"/>
      <c r="K14" s="28" t="n"/>
      <c r="L14" s="28" t="n"/>
      <c r="M14" s="28" t="n"/>
    </row>
    <row r="15" ht="20" customFormat="1" customHeight="1" s="26">
      <c r="B15" s="92" t="inlineStr">
        <is>
          <t>長期的な持続的成長率</t>
        </is>
      </c>
      <c r="C15" s="33" t="n">
        <v>0.05</v>
      </c>
      <c r="D15" s="30" t="inlineStr">
        <is>
          <t>1年後の1年間</t>
        </is>
      </c>
      <c r="E15" s="31">
        <f>M6</f>
        <v/>
      </c>
      <c r="F15" s="28" t="n"/>
      <c r="G15" s="28" t="n"/>
      <c r="H15" s="28" t="n"/>
      <c r="I15" s="28" t="n"/>
      <c r="J15" s="28" t="n"/>
      <c r="K15" s="28" t="n"/>
      <c r="L15" s="28" t="n"/>
      <c r="M15" s="28" t="n"/>
    </row>
    <row r="16" ht="20" customFormat="1" customHeight="1" s="26">
      <c r="B16" s="92" t="inlineStr">
        <is>
          <t>割引率</t>
        </is>
      </c>
      <c r="C16" s="33" t="n">
        <v>0.2</v>
      </c>
      <c r="D16" s="29" t="n"/>
      <c r="E16" s="28" t="n"/>
      <c r="F16" s="28" t="n"/>
      <c r="G16" s="28" t="n"/>
      <c r="H16" s="28" t="n"/>
      <c r="I16" s="28" t="n"/>
      <c r="J16" s="28" t="n"/>
      <c r="K16" s="28" t="n"/>
      <c r="L16" s="28" t="n"/>
      <c r="M16" s="28" t="n"/>
    </row>
    <row r="17">
      <c r="B17" s="19" t="n"/>
      <c r="C17" s="21" t="n"/>
      <c r="D17" s="20" t="n"/>
      <c r="E17" s="21" t="n"/>
      <c r="F17" s="21" t="n"/>
      <c r="G17" s="21" t="n"/>
      <c r="H17" s="21" t="n"/>
      <c r="I17" s="21" t="n"/>
      <c r="J17" s="21" t="n"/>
      <c r="K17" s="21" t="n"/>
      <c r="L17" s="21" t="n"/>
      <c r="M17" s="21" t="n"/>
    </row>
    <row r="18" ht="21" customHeight="1" s="15" thickBot="1">
      <c r="B18" s="24" t="inlineStr">
        <is>
          <t>評価モデルの出力</t>
        </is>
      </c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</row>
    <row r="19" ht="25" customHeight="1" s="15" thickBot="1" thickTop="1">
      <c r="B19" s="40" t="inlineStr">
        <is>
          <t>年</t>
        </is>
      </c>
      <c r="C19" s="38" t="n"/>
      <c r="D19" s="46">
        <f>D6</f>
        <v/>
      </c>
      <c r="E19" s="46">
        <f>E6</f>
        <v/>
      </c>
      <c r="F19" s="46">
        <f>F6</f>
        <v/>
      </c>
      <c r="G19" s="46">
        <f>G6</f>
        <v/>
      </c>
      <c r="H19" s="46">
        <f>H6</f>
        <v/>
      </c>
      <c r="I19" s="46">
        <f>I6</f>
        <v/>
      </c>
      <c r="J19" s="46">
        <f>J6</f>
        <v/>
      </c>
      <c r="K19" s="46">
        <f>K6</f>
        <v/>
      </c>
      <c r="L19" s="46">
        <f>L6</f>
        <v/>
      </c>
      <c r="M19" s="46">
        <f>M6</f>
        <v/>
      </c>
    </row>
    <row r="20" ht="20" customFormat="1" customHeight="1" s="26">
      <c r="B20" s="93" t="inlineStr">
        <is>
          <t>売上総利益率</t>
        </is>
      </c>
      <c r="C20" s="94" t="n"/>
      <c r="D20" s="50">
        <f>IFERROR('評価を伴う DCF モデル -ブランク'!D35/'評価を伴う DCF モデル -ブランク'!D32,"")</f>
        <v/>
      </c>
      <c r="E20" s="51">
        <f>IFERROR('評価を伴う DCF モデル -ブランク'!E35/'評価を伴う DCF モデル -ブランク'!E32,"")</f>
        <v/>
      </c>
      <c r="F20" s="51">
        <f>IFERROR('評価を伴う DCF モデル -ブランク'!F35/'評価を伴う DCF モデル -ブランク'!F32,"")</f>
        <v/>
      </c>
      <c r="G20" s="51">
        <f>IFERROR('評価を伴う DCF モデル -ブランク'!G35/'評価を伴う DCF モデル -ブランク'!G32,"")</f>
        <v/>
      </c>
      <c r="H20" s="51">
        <f>IFERROR('評価を伴う DCF モデル -ブランク'!H35/'評価を伴う DCF モデル -ブランク'!H32,"")</f>
        <v/>
      </c>
      <c r="I20" s="51">
        <f>IFERROR('評価を伴う DCF モデル -ブランク'!I35/'評価を伴う DCF モデル -ブランク'!I32,"")</f>
        <v/>
      </c>
      <c r="J20" s="51">
        <f>IFERROR('評価を伴う DCF モデル -ブランク'!J35/'評価を伴う DCF モデル -ブランク'!J32,"")</f>
        <v/>
      </c>
      <c r="K20" s="51">
        <f>IFERROR('評価を伴う DCF モデル -ブランク'!K35/'評価を伴う DCF モデル -ブランク'!K32,"")</f>
        <v/>
      </c>
      <c r="L20" s="51">
        <f>IFERROR('評価を伴う DCF モデル -ブランク'!L35/'評価を伴う DCF モデル -ブランク'!L32,"")</f>
        <v/>
      </c>
      <c r="M20" s="51">
        <f>IFERROR('評価を伴う DCF モデル -ブランク'!M35/'評価を伴う DCF モデル -ブランク'!M32,"")</f>
        <v/>
      </c>
    </row>
    <row r="21" ht="20" customFormat="1" customHeight="1" s="26">
      <c r="B21" s="95" t="inlineStr">
        <is>
          <t>営業利益率</t>
        </is>
      </c>
      <c r="C21" s="96" t="n"/>
      <c r="D21" s="52">
        <f>IFERROR('評価を伴う DCF モデル -ブランク'!D46/'評価を伴う DCF モデル -ブランク'!D32,"")</f>
        <v/>
      </c>
      <c r="E21" s="53">
        <f>IFERROR('評価を伴う DCF モデル -ブランク'!E46/'評価を伴う DCF モデル -ブランク'!E32,"")</f>
        <v/>
      </c>
      <c r="F21" s="53">
        <f>IFERROR('評価を伴う DCF モデル -ブランク'!F46/'評価を伴う DCF モデル -ブランク'!F32,"")</f>
        <v/>
      </c>
      <c r="G21" s="53">
        <f>IFERROR('評価を伴う DCF モデル -ブランク'!G46/'評価を伴う DCF モデル -ブランク'!G32,"")</f>
        <v/>
      </c>
      <c r="H21" s="53">
        <f>IFERROR('評価を伴う DCF モデル -ブランク'!H46/'評価を伴う DCF モデル -ブランク'!H32,"")</f>
        <v/>
      </c>
      <c r="I21" s="53">
        <f>IFERROR('評価を伴う DCF モデル -ブランク'!I46/'評価を伴う DCF モデル -ブランク'!I32,"")</f>
        <v/>
      </c>
      <c r="J21" s="53">
        <f>IFERROR('評価を伴う DCF モデル -ブランク'!J46/'評価を伴う DCF モデル -ブランク'!J32,"")</f>
        <v/>
      </c>
      <c r="K21" s="53">
        <f>IFERROR('評価を伴う DCF モデル -ブランク'!K46/'評価を伴う DCF モデル -ブランク'!K32,"")</f>
        <v/>
      </c>
      <c r="L21" s="53">
        <f>IFERROR('評価を伴う DCF モデル -ブランク'!L46/'評価を伴う DCF モデル -ブランク'!L32,"")</f>
        <v/>
      </c>
      <c r="M21" s="53">
        <f>IFERROR('評価を伴う DCF モデル -ブランク'!M46/'評価を伴う DCF モデル -ブランク'!M32,"")</f>
        <v/>
      </c>
    </row>
    <row r="22" ht="20" customFormat="1" customHeight="1" s="26">
      <c r="B22" s="95" t="inlineStr">
        <is>
          <t>フリー・キャッシュ・フロー ($MIL)</t>
        </is>
      </c>
      <c r="C22" s="96" t="n"/>
      <c r="D22" s="117">
        <f>'評価を伴う DCF モデル -ブランク'!D51/1000000</f>
        <v/>
      </c>
      <c r="E22" s="118">
        <f>'評価を伴う DCF モデル -ブランク'!E51/1000000</f>
        <v/>
      </c>
      <c r="F22" s="118">
        <f>'評価を伴う DCF モデル -ブランク'!F51/1000000</f>
        <v/>
      </c>
      <c r="G22" s="118">
        <f>'評価を伴う DCF モデル -ブランク'!G51/1000000</f>
        <v/>
      </c>
      <c r="H22" s="118">
        <f>'評価を伴う DCF モデル -ブランク'!H51/1000000</f>
        <v/>
      </c>
      <c r="I22" s="118">
        <f>'評価を伴う DCF モデル -ブランク'!I51/1000000</f>
        <v/>
      </c>
      <c r="J22" s="118">
        <f>'評価を伴う DCF モデル -ブランク'!J51/1000000</f>
        <v/>
      </c>
      <c r="K22" s="118">
        <f>'評価を伴う DCF モデル -ブランク'!K51/1000000</f>
        <v/>
      </c>
      <c r="L22" s="118">
        <f>'評価を伴う DCF モデル -ブランク'!L51/1000000</f>
        <v/>
      </c>
      <c r="M22" s="118">
        <f>'評価を伴う DCF モデル -ブランク'!M51/1000000</f>
        <v/>
      </c>
    </row>
    <row r="23" ht="20" customFormat="1" customHeight="1" s="26" thickBot="1">
      <c r="B23" s="112" t="inlineStr">
        <is>
          <t>端末値 ($ MIL)</t>
        </is>
      </c>
      <c r="C23" s="113" t="n"/>
      <c r="D23" s="114" t="n"/>
      <c r="E23" s="115" t="n"/>
      <c r="F23" s="115" t="n"/>
      <c r="G23" s="115" t="n"/>
      <c r="H23" s="115" t="n"/>
      <c r="I23" s="115" t="n"/>
      <c r="J23" s="115" t="n"/>
      <c r="K23" s="115" t="n"/>
      <c r="L23" s="115" t="n"/>
      <c r="M23" s="119">
        <f>'評価を伴う DCF モデル -ブランク'!M53/1000000</f>
        <v/>
      </c>
    </row>
    <row r="24" ht="11" customFormat="1" customHeight="1" s="26">
      <c r="B24" s="47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20" t="n"/>
    </row>
    <row r="25" ht="20" customFormat="1" customHeight="1" s="26" thickBot="1">
      <c r="B25" s="57" t="inlineStr">
        <is>
          <t>会社運営の現在価値 ($MIL)</t>
        </is>
      </c>
      <c r="C25" s="58" t="n"/>
      <c r="D25" s="121">
        <f>'評価を伴う DCF モデル -ブランク'!C57/1000000</f>
        <v/>
      </c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</row>
    <row r="26" ht="11" customFormat="1" customHeight="1" s="26">
      <c r="B26" s="48" t="n"/>
      <c r="C26" s="25" t="n"/>
      <c r="D26" s="122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</row>
    <row r="27" ht="20" customFormat="1" customHeight="1" s="26" thickBot="1">
      <c r="B27" s="57" t="inlineStr">
        <is>
          <t>会社資産の市場価値 ($ MIL)</t>
        </is>
      </c>
      <c r="C27" s="58" t="n"/>
      <c r="D27" s="123">
        <f>'評価を伴う DCF モデル -ブランク'!C60/1000000</f>
        <v/>
      </c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</row>
    <row r="28" ht="15" customHeight="1" s="15" thickBot="1"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</row>
    <row r="29" ht="25" customHeight="1" s="15" thickTop="1">
      <c r="B29" s="6" t="n"/>
      <c r="C29" s="59" t="inlineStr">
        <is>
          <t>実際の</t>
        </is>
      </c>
      <c r="D29" s="60" t="inlineStr">
        <is>
          <t>予測 ––&gt;</t>
        </is>
      </c>
      <c r="E29" s="61" t="n"/>
      <c r="F29" s="61" t="n"/>
      <c r="G29" s="61" t="n"/>
      <c r="H29" s="61" t="n"/>
      <c r="I29" s="61" t="n"/>
      <c r="J29" s="61" t="n"/>
      <c r="K29" s="61" t="n"/>
      <c r="L29" s="61" t="n"/>
      <c r="M29" s="62" t="n"/>
    </row>
    <row r="30" ht="20" customHeight="1" s="15" thickBot="1">
      <c r="A30" s="17" t="n"/>
      <c r="B30" s="6" t="n"/>
      <c r="C30" s="63">
        <f>D6-1</f>
        <v/>
      </c>
      <c r="D30" s="64">
        <f>C30+1</f>
        <v/>
      </c>
      <c r="E30" s="64">
        <f>D30+1</f>
        <v/>
      </c>
      <c r="F30" s="64">
        <f>E30+1</f>
        <v/>
      </c>
      <c r="G30" s="64">
        <f>F30+1</f>
        <v/>
      </c>
      <c r="H30" s="64">
        <f>G30+1</f>
        <v/>
      </c>
      <c r="I30" s="64">
        <f>H30+1</f>
        <v/>
      </c>
      <c r="J30" s="64">
        <f>I30+1</f>
        <v/>
      </c>
      <c r="K30" s="64">
        <f>J30+1</f>
        <v/>
      </c>
      <c r="L30" s="64">
        <f>K30+1</f>
        <v/>
      </c>
      <c r="M30" s="64">
        <f>L30+1</f>
        <v/>
      </c>
      <c r="N30" s="17" t="n"/>
      <c r="O30" s="17" t="n"/>
      <c r="P30" s="17" t="n"/>
      <c r="Q30" s="17" t="n"/>
      <c r="R30" s="17" t="n"/>
      <c r="S30" s="17" t="n"/>
      <c r="T30" s="17" t="n"/>
      <c r="U30" s="17" t="n"/>
      <c r="V30" s="17" t="n"/>
      <c r="W30" s="17" t="n"/>
      <c r="X30" s="17" t="n"/>
      <c r="Y30" s="17" t="n"/>
      <c r="Z30" s="17" t="n"/>
      <c r="AA30" s="17" t="n"/>
      <c r="AB30" s="17" t="n"/>
      <c r="AC30" s="17" t="n"/>
      <c r="AD30" s="17" t="n"/>
      <c r="AE30" s="17" t="n"/>
      <c r="AF30" s="17" t="n"/>
      <c r="AG30" s="17" t="n"/>
      <c r="AH30" s="17" t="n"/>
      <c r="AI30" s="17" t="n"/>
    </row>
    <row r="31" ht="11" customHeight="1" s="15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6" t="n"/>
    </row>
    <row r="32" ht="20" customFormat="1" customHeight="1" s="26">
      <c r="B32" s="99" t="inlineStr">
        <is>
          <t>総収益</t>
        </is>
      </c>
      <c r="C32" s="124" t="n">
        <v>0</v>
      </c>
      <c r="D32" s="125">
        <f>C32*(1+'評価を伴う DCF モデル -ブランク'!D7)</f>
        <v/>
      </c>
      <c r="E32" s="125">
        <f>D32*(1+'評価を伴う DCF モデル -ブランク'!E7)</f>
        <v/>
      </c>
      <c r="F32" s="125">
        <f>E32*(1+'評価を伴う DCF モデル -ブランク'!F7)</f>
        <v/>
      </c>
      <c r="G32" s="125">
        <f>F32*(1+'評価を伴う DCF モデル -ブランク'!G7)</f>
        <v/>
      </c>
      <c r="H32" s="125">
        <f>G32*(1+'評価を伴う DCF モデル -ブランク'!H7)</f>
        <v/>
      </c>
      <c r="I32" s="125">
        <f>H32*(1+'評価を伴う DCF モデル -ブランク'!I7)</f>
        <v/>
      </c>
      <c r="J32" s="125">
        <f>I32*(1+'評価を伴う DCF モデル -ブランク'!J7)</f>
        <v/>
      </c>
      <c r="K32" s="125">
        <f>J32*(1+'評価を伴う DCF モデル -ブランク'!K7)</f>
        <v/>
      </c>
      <c r="L32" s="125">
        <f>K32*(1+'評価を伴う DCF モデル -ブランク'!L7)</f>
        <v/>
      </c>
      <c r="M32" s="125">
        <f>L32*(1+'評価を伴う DCF モデル -ブランク'!M7)</f>
        <v/>
      </c>
    </row>
    <row r="33" ht="11" customHeight="1" s="15">
      <c r="B33" s="80" t="n"/>
      <c r="C33" s="22" t="n"/>
      <c r="D33" s="22" t="n"/>
      <c r="E33" s="22" t="n"/>
      <c r="F33" s="22" t="n"/>
      <c r="G33" s="22" t="n"/>
      <c r="H33" s="22" t="n"/>
      <c r="I33" s="22" t="n"/>
      <c r="J33" s="22" t="n"/>
      <c r="K33" s="22" t="n"/>
      <c r="L33" s="22" t="n"/>
      <c r="M33" s="22" t="n"/>
    </row>
    <row r="34" ht="20" customFormat="1" customHeight="1" s="26">
      <c r="B34" s="100" t="inlineStr">
        <is>
          <t>販売された商品の原価</t>
        </is>
      </c>
      <c r="C34" s="102">
        <f>C32-C35</f>
        <v/>
      </c>
      <c r="D34" s="74">
        <f>ROUND((D32*(1-'評価を伴う DCF モデル -ブランク'!D8)),0)</f>
        <v/>
      </c>
      <c r="E34" s="74">
        <f>ROUND((E32*(1-'評価を伴う DCF モデル -ブランク'!E8)),0)</f>
        <v/>
      </c>
      <c r="F34" s="74">
        <f>ROUND((F32*(1-'評価を伴う DCF モデル -ブランク'!F8)),0)</f>
        <v/>
      </c>
      <c r="G34" s="74">
        <f>ROUND((G32*(1-'評価を伴う DCF モデル -ブランク'!G8)),0)</f>
        <v/>
      </c>
      <c r="H34" s="74">
        <f>ROUND((H32*(1-'評価を伴う DCF モデル -ブランク'!H8)),0)</f>
        <v/>
      </c>
      <c r="I34" s="74">
        <f>ROUND((I32*(1-'評価を伴う DCF モデル -ブランク'!I8)),0)</f>
        <v/>
      </c>
      <c r="J34" s="74">
        <f>ROUND((J32*(1-'評価を伴う DCF モデル -ブランク'!J8)),0)</f>
        <v/>
      </c>
      <c r="K34" s="74">
        <f>ROUND((K32*(1-'評価を伴う DCF モデル -ブランク'!K8)),0)</f>
        <v/>
      </c>
      <c r="L34" s="74">
        <f>ROUND((L32*(1-'評価を伴う DCF モデル -ブランク'!L8)),0)</f>
        <v/>
      </c>
      <c r="M34" s="74">
        <f>ROUND((M32*(1-'評価を伴う DCF モデル -ブランク'!M8)),0)</f>
        <v/>
      </c>
    </row>
    <row r="35" ht="20" customFormat="1" customHeight="1" s="26">
      <c r="B35" s="101" t="inlineStr">
        <is>
          <t>粗利</t>
        </is>
      </c>
      <c r="C35" s="72" t="n">
        <v>0</v>
      </c>
      <c r="D35" s="75">
        <f>D32-D34</f>
        <v/>
      </c>
      <c r="E35" s="75">
        <f>E32-E34</f>
        <v/>
      </c>
      <c r="F35" s="75">
        <f>F32-F34</f>
        <v/>
      </c>
      <c r="G35" s="75">
        <f>G32-G34</f>
        <v/>
      </c>
      <c r="H35" s="75">
        <f>H32-H34</f>
        <v/>
      </c>
      <c r="I35" s="75">
        <f>I32-I34</f>
        <v/>
      </c>
      <c r="J35" s="75">
        <f>J32-J34</f>
        <v/>
      </c>
      <c r="K35" s="75">
        <f>K32-K34</f>
        <v/>
      </c>
      <c r="L35" s="75">
        <f>L32-L34</f>
        <v/>
      </c>
      <c r="M35" s="75">
        <f>M32-M34</f>
        <v/>
      </c>
    </row>
    <row r="36" ht="11" customHeight="1" s="15">
      <c r="B36" s="81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6" t="n"/>
    </row>
    <row r="37" ht="20" customFormat="1" customHeight="1" s="26">
      <c r="B37" s="103" t="inlineStr">
        <is>
          <t>販売費、一般管理費</t>
        </is>
      </c>
      <c r="C37" s="68" t="n">
        <v>0</v>
      </c>
      <c r="D37" s="74">
        <f>ROUND((D32*'評価を伴う DCF モデル -ブランク'!D9),0)</f>
        <v/>
      </c>
      <c r="E37" s="74">
        <f>ROUND((E32*'評価を伴う DCF モデル -ブランク'!E9),0)</f>
        <v/>
      </c>
      <c r="F37" s="74">
        <f>ROUND((F32*'評価を伴う DCF モデル -ブランク'!F9),0)</f>
        <v/>
      </c>
      <c r="G37" s="74">
        <f>ROUND((G32*'評価を伴う DCF モデル -ブランク'!G9),0)</f>
        <v/>
      </c>
      <c r="H37" s="74">
        <f>ROUND((H32*'評価を伴う DCF モデル -ブランク'!H9),0)</f>
        <v/>
      </c>
      <c r="I37" s="74">
        <f>ROUND((I32*'評価を伴う DCF モデル -ブランク'!I9),0)</f>
        <v/>
      </c>
      <c r="J37" s="74">
        <f>ROUND((J32*'評価を伴う DCF モデル -ブランク'!J9),0)</f>
        <v/>
      </c>
      <c r="K37" s="74">
        <f>ROUND((K32*'評価を伴う DCF モデル -ブランク'!K9),0)</f>
        <v/>
      </c>
      <c r="L37" s="74">
        <f>ROUND((L32*'評価を伴う DCF モデル -ブランク'!L9),0)</f>
        <v/>
      </c>
      <c r="M37" s="74">
        <f>ROUND((M32*'評価を伴う DCF モデル -ブランク'!M9),0)</f>
        <v/>
      </c>
    </row>
    <row r="38" ht="20" customFormat="1" customHeight="1" s="26">
      <c r="B38" s="101" t="inlineStr">
        <is>
          <t>利息、税金、DEPRの前の利益。とAMORT。(EBITDA)</t>
        </is>
      </c>
      <c r="C38" s="104">
        <f>C35-C37</f>
        <v/>
      </c>
      <c r="D38" s="75">
        <f>D35-D37</f>
        <v/>
      </c>
      <c r="E38" s="75">
        <f>E35-E37</f>
        <v/>
      </c>
      <c r="F38" s="75">
        <f>F35-F37</f>
        <v/>
      </c>
      <c r="G38" s="75">
        <f>G35-G37</f>
        <v/>
      </c>
      <c r="H38" s="75">
        <f>H35-H37</f>
        <v/>
      </c>
      <c r="I38" s="75">
        <f>I35-I37</f>
        <v/>
      </c>
      <c r="J38" s="75">
        <f>J35-J37</f>
        <v/>
      </c>
      <c r="K38" s="75">
        <f>K35-K37</f>
        <v/>
      </c>
      <c r="L38" s="75">
        <f>L35-L37</f>
        <v/>
      </c>
      <c r="M38" s="75">
        <f>M35-M37</f>
        <v/>
      </c>
    </row>
    <row r="39" ht="11" customHeight="1" s="15">
      <c r="B39" s="81" t="n"/>
      <c r="C39" s="22" t="n"/>
      <c r="D39" s="22" t="n"/>
      <c r="E39" s="22" t="n"/>
      <c r="F39" s="22" t="n"/>
      <c r="G39" s="22" t="n"/>
      <c r="H39" s="22" t="n"/>
      <c r="I39" s="22" t="n"/>
      <c r="J39" s="22" t="n"/>
      <c r="K39" s="22" t="n"/>
      <c r="L39" s="22" t="n"/>
      <c r="M39" s="22" t="n"/>
    </row>
    <row r="40" ht="20" customFormat="1" customHeight="1" s="26">
      <c r="B40" s="100" t="inlineStr">
        <is>
          <t>減価償却費</t>
        </is>
      </c>
      <c r="C40" s="68" t="n">
        <v>0</v>
      </c>
      <c r="D40" s="74">
        <f>ROUND((D32*'評価を伴う DCF モデル -ブランク'!D10),0)</f>
        <v/>
      </c>
      <c r="E40" s="74">
        <f>ROUND((E32*'評価を伴う DCF モデル -ブランク'!E10),0)</f>
        <v/>
      </c>
      <c r="F40" s="74">
        <f>ROUND((F32*'評価を伴う DCF モデル -ブランク'!F10),0)</f>
        <v/>
      </c>
      <c r="G40" s="74">
        <f>ROUND((G32*'評価を伴う DCF モデル -ブランク'!G10),0)</f>
        <v/>
      </c>
      <c r="H40" s="74">
        <f>ROUND((H32*'評価を伴う DCF モデル -ブランク'!H10),0)</f>
        <v/>
      </c>
      <c r="I40" s="74">
        <f>ROUND((I32*'評価を伴う DCF モデル -ブランク'!I10),0)</f>
        <v/>
      </c>
      <c r="J40" s="74">
        <f>ROUND((J32*'評価を伴う DCF モデル -ブランク'!J10),0)</f>
        <v/>
      </c>
      <c r="K40" s="74">
        <f>ROUND((K32*'評価を伴う DCF モデル -ブランク'!K10),0)</f>
        <v/>
      </c>
      <c r="L40" s="74">
        <f>ROUND((L32*'評価を伴う DCF モデル -ブランク'!L10),0)</f>
        <v/>
      </c>
      <c r="M40" s="74">
        <f>ROUND((M32*'評価を伴う DCF モデル -ブランク'!M10),0)</f>
        <v/>
      </c>
    </row>
    <row r="41" ht="20" customFormat="1" customHeight="1" s="26">
      <c r="B41" s="101" t="inlineStr">
        <is>
          <t>利息及び税金前の利益(EBIT)</t>
        </is>
      </c>
      <c r="C41" s="104">
        <f>C38-C40</f>
        <v/>
      </c>
      <c r="D41" s="75">
        <f>D38-D40</f>
        <v/>
      </c>
      <c r="E41" s="75">
        <f>E38-E40</f>
        <v/>
      </c>
      <c r="F41" s="75">
        <f>F38-F40</f>
        <v/>
      </c>
      <c r="G41" s="75">
        <f>G38-G40</f>
        <v/>
      </c>
      <c r="H41" s="75">
        <f>H38-H40</f>
        <v/>
      </c>
      <c r="I41" s="75">
        <f>I38-I40</f>
        <v/>
      </c>
      <c r="J41" s="75">
        <f>J38-J40</f>
        <v/>
      </c>
      <c r="K41" s="75">
        <f>K38-K40</f>
        <v/>
      </c>
      <c r="L41" s="75">
        <f>L38-L40</f>
        <v/>
      </c>
      <c r="M41" s="75">
        <f>M38-M40</f>
        <v/>
      </c>
    </row>
    <row r="42" ht="20" customFormat="1" customHeight="1" s="26">
      <c r="B42" s="105" t="inlineStr">
        <is>
          <t>利用可能な税損失繰越</t>
        </is>
      </c>
      <c r="C42" s="97" t="n">
        <v>0</v>
      </c>
      <c r="D42" s="76">
        <f>IF(C42+C41&lt;0,C42+C41,0)</f>
        <v/>
      </c>
      <c r="E42" s="76">
        <f>IF(D42+D41&lt;0,D42+D41,0)</f>
        <v/>
      </c>
      <c r="F42" s="76">
        <f>IF(E42+E41&lt;0,E42+E41,0)</f>
        <v/>
      </c>
      <c r="G42" s="76">
        <f>IF(F42+F41&lt;0,F42+F41,0)</f>
        <v/>
      </c>
      <c r="H42" s="76">
        <f>IF(G42+G41&lt;0,G42+G41,0)</f>
        <v/>
      </c>
      <c r="I42" s="76">
        <f>IF(H42+H41&lt;0,H42+H41,0)</f>
        <v/>
      </c>
      <c r="J42" s="76">
        <f>IF(I42+I41&lt;0,I42+I41,0)</f>
        <v/>
      </c>
      <c r="K42" s="76">
        <f>IF(J42+J41&lt;0,J42+J41,0)</f>
        <v/>
      </c>
      <c r="L42" s="76">
        <f>IF(K42+K41&lt;0,K42+K41,0)</f>
        <v/>
      </c>
      <c r="M42" s="76">
        <f>IF(L42+L41&lt;0,L42+L41,0)</f>
        <v/>
      </c>
      <c r="O42" s="69" t="n"/>
      <c r="P42" s="69" t="n"/>
      <c r="Q42" s="69" t="n"/>
      <c r="R42" s="69" t="n"/>
      <c r="S42" s="69" t="n"/>
      <c r="T42" s="69" t="n"/>
      <c r="U42" s="69" t="n"/>
      <c r="V42" s="69" t="n"/>
      <c r="W42" s="69" t="n"/>
    </row>
    <row r="43" ht="20" customFormat="1" customHeight="1" s="26">
      <c r="B43" s="105" t="inlineStr">
        <is>
          <t>正課税収益</t>
        </is>
      </c>
      <c r="C43" s="106">
        <f>IF(SUM(C41:C42)&lt;0,0,SUM(C41:C42))</f>
        <v/>
      </c>
      <c r="D43" s="76">
        <f>IF(SUM(D41:D42)&lt;0,0,SUM(D41:D42))</f>
        <v/>
      </c>
      <c r="E43" s="76">
        <f>IF(SUM(E41:E42)&lt;0,0,SUM(E41:E42))</f>
        <v/>
      </c>
      <c r="F43" s="76">
        <f>IF(SUM(F41:F42)&lt;0,0,SUM(F41:F42))</f>
        <v/>
      </c>
      <c r="G43" s="76">
        <f>IF(SUM(G41:G42)&lt;0,0,SUM(G41:G42))</f>
        <v/>
      </c>
      <c r="H43" s="76">
        <f>IF(SUM(H41:H42)&lt;0,0,SUM(H41:H42))</f>
        <v/>
      </c>
      <c r="I43" s="76">
        <f>IF(SUM(I41:I42)&lt;0,0,SUM(I41:I42))</f>
        <v/>
      </c>
      <c r="J43" s="76">
        <f>IF(SUM(J41:J42)&lt;0,0,SUM(J41:J42))</f>
        <v/>
      </c>
      <c r="K43" s="76">
        <f>IF(SUM(K41:K42)&lt;0,0,SUM(K41:K42))</f>
        <v/>
      </c>
      <c r="L43" s="76">
        <f>IF(SUM(L41:L42)&lt;0,0,SUM(L41:L42))</f>
        <v/>
      </c>
      <c r="M43" s="76">
        <f>IF(SUM(M41:M42)&lt;0,0,SUM(M41:M42))</f>
        <v/>
      </c>
      <c r="O43" s="69" t="n"/>
      <c r="P43" s="69" t="n"/>
      <c r="Q43" s="69" t="n"/>
      <c r="R43" s="69" t="n"/>
      <c r="S43" s="69" t="n"/>
      <c r="T43" s="69" t="n"/>
      <c r="U43" s="69" t="n"/>
      <c r="V43" s="69" t="n"/>
      <c r="W43" s="69" t="n"/>
    </row>
    <row r="44" ht="11" customFormat="1" customHeight="1" s="26">
      <c r="A44" s="69" t="n"/>
      <c r="B44" s="82" t="n"/>
      <c r="C44" s="73" t="n"/>
      <c r="D44" s="73" t="n"/>
      <c r="E44" s="73" t="n"/>
      <c r="F44" s="73" t="n"/>
      <c r="G44" s="73" t="n"/>
      <c r="H44" s="73" t="n"/>
      <c r="I44" s="73" t="n"/>
      <c r="J44" s="73" t="n"/>
      <c r="K44" s="73" t="n"/>
      <c r="L44" s="73" t="n"/>
      <c r="M44" s="73" t="n"/>
      <c r="N44" s="69" t="n"/>
      <c r="O44" s="69" t="n"/>
      <c r="P44" s="69" t="n"/>
      <c r="Q44" s="69" t="n"/>
      <c r="R44" s="69" t="n"/>
      <c r="S44" s="69" t="n"/>
      <c r="T44" s="69" t="n"/>
      <c r="U44" s="69" t="n"/>
      <c r="V44" s="69" t="n"/>
      <c r="W44" s="69" t="n"/>
    </row>
    <row r="45" ht="20" customFormat="1" customHeight="1" s="26">
      <c r="B45" s="100" t="inlineStr">
        <is>
          <t>連邦および州の所得税</t>
        </is>
      </c>
      <c r="C45" s="102">
        <f>C43*'評価を伴う DCF モデル -ブランク'!$C$14</f>
        <v/>
      </c>
      <c r="D45" s="74">
        <f>D43*'評価を伴う DCF モデル -ブランク'!$C$14</f>
        <v/>
      </c>
      <c r="E45" s="74">
        <f>E43*'評価を伴う DCF モデル -ブランク'!$C$14</f>
        <v/>
      </c>
      <c r="F45" s="74">
        <f>F43*'評価を伴う DCF モデル -ブランク'!$C$14</f>
        <v/>
      </c>
      <c r="G45" s="74">
        <f>G43*'評価を伴う DCF モデル -ブランク'!$C$14</f>
        <v/>
      </c>
      <c r="H45" s="74">
        <f>H43*'評価を伴う DCF モデル -ブランク'!$C$14</f>
        <v/>
      </c>
      <c r="I45" s="74">
        <f>I43*'評価を伴う DCF モデル -ブランク'!$C$14</f>
        <v/>
      </c>
      <c r="J45" s="74">
        <f>J43*'評価を伴う DCF モデル -ブランク'!$C$14</f>
        <v/>
      </c>
      <c r="K45" s="74">
        <f>K43*'評価を伴う DCF モデル -ブランク'!$C$14</f>
        <v/>
      </c>
      <c r="L45" s="74">
        <f>L43*'評価を伴う DCF モデル -ブランク'!$C$14</f>
        <v/>
      </c>
      <c r="M45" s="74">
        <f>M43*'評価を伴う DCF モデル -ブランク'!$C$14</f>
        <v/>
      </c>
    </row>
    <row r="46" ht="20" customFormat="1" customHeight="1" s="26">
      <c r="B46" s="101" t="inlineStr">
        <is>
          <t>税引後純利益(NOPAT)</t>
        </is>
      </c>
      <c r="C46" s="107">
        <f>C41-C45</f>
        <v/>
      </c>
      <c r="D46" s="75">
        <f>D41-D45</f>
        <v/>
      </c>
      <c r="E46" s="75">
        <f>E41-E45</f>
        <v/>
      </c>
      <c r="F46" s="75">
        <f>F41-F45</f>
        <v/>
      </c>
      <c r="G46" s="75">
        <f>G41-G45</f>
        <v/>
      </c>
      <c r="H46" s="75">
        <f>H41-H45</f>
        <v/>
      </c>
      <c r="I46" s="75">
        <f>I41-I45</f>
        <v/>
      </c>
      <c r="J46" s="75">
        <f>J41-J45</f>
        <v/>
      </c>
      <c r="K46" s="75">
        <f>K41-K45</f>
        <v/>
      </c>
      <c r="L46" s="75">
        <f>L41-L45</f>
        <v/>
      </c>
      <c r="M46" s="75">
        <f>M41-M45</f>
        <v/>
      </c>
    </row>
    <row r="47" ht="11" customHeight="1" s="15">
      <c r="B47" s="81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6" t="n"/>
    </row>
    <row r="48" ht="20" customFormat="1" customHeight="1" s="26">
      <c r="B48" s="100" t="inlineStr">
        <is>
          <t>減価償却費と償却費の追加</t>
        </is>
      </c>
      <c r="C48" s="102">
        <f>C40</f>
        <v/>
      </c>
      <c r="D48" s="74">
        <f>D40</f>
        <v/>
      </c>
      <c r="E48" s="74">
        <f>E40</f>
        <v/>
      </c>
      <c r="F48" s="74">
        <f>F40</f>
        <v/>
      </c>
      <c r="G48" s="74">
        <f>G40</f>
        <v/>
      </c>
      <c r="H48" s="74">
        <f>H40</f>
        <v/>
      </c>
      <c r="I48" s="74">
        <f>I40</f>
        <v/>
      </c>
      <c r="J48" s="74">
        <f>J40</f>
        <v/>
      </c>
      <c r="K48" s="74">
        <f>K40</f>
        <v/>
      </c>
      <c r="L48" s="74">
        <f>L40</f>
        <v/>
      </c>
      <c r="M48" s="74">
        <f>M40</f>
        <v/>
      </c>
    </row>
    <row r="49" ht="20" customFormat="1" customHeight="1" s="26">
      <c r="B49" s="103" t="inlineStr">
        <is>
          <t>資本支出を減算する</t>
        </is>
      </c>
      <c r="C49" s="98" t="n">
        <v>0</v>
      </c>
      <c r="D49" s="74">
        <f>C49*(1+'評価を伴う DCF モデル -ブランク'!D11)</f>
        <v/>
      </c>
      <c r="E49" s="74">
        <f>D49*(1+'評価を伴う DCF モデル -ブランク'!E11)</f>
        <v/>
      </c>
      <c r="F49" s="74">
        <f>E49*(1+'評価を伴う DCF モデル -ブランク'!F11)</f>
        <v/>
      </c>
      <c r="G49" s="74">
        <f>F49*(1+'評価を伴う DCF モデル -ブランク'!G11)</f>
        <v/>
      </c>
      <c r="H49" s="74">
        <f>G49*(1+'評価を伴う DCF モデル -ブランク'!H11)</f>
        <v/>
      </c>
      <c r="I49" s="74">
        <f>H49*(1+'評価を伴う DCF モデル -ブランク'!I11)</f>
        <v/>
      </c>
      <c r="J49" s="74">
        <f>I49*(1+'評価を伴う DCF モデル -ブランク'!J11)</f>
        <v/>
      </c>
      <c r="K49" s="74">
        <f>J49*(1+'評価を伴う DCF モデル -ブランク'!K11)</f>
        <v/>
      </c>
      <c r="L49" s="74">
        <f>K49*(1+'評価を伴う DCF モデル -ブランク'!L11)</f>
        <v/>
      </c>
      <c r="M49" s="74">
        <f>L49*(1+'評価を伴う DCF モデル -ブランク'!M11)</f>
        <v/>
      </c>
    </row>
    <row r="50" ht="20" customFormat="1" customHeight="1" s="26">
      <c r="B50" s="103" t="inlineStr">
        <is>
          <t>新しい正味運転資本を差し引く</t>
        </is>
      </c>
      <c r="C50" s="77" t="n"/>
      <c r="D50" s="74">
        <f>(D32-C32)*'評価を伴う DCF モデル -ブランク'!D12</f>
        <v/>
      </c>
      <c r="E50" s="74">
        <f>(E32-D32)*'評価を伴う DCF モデル -ブランク'!E12</f>
        <v/>
      </c>
      <c r="F50" s="74">
        <f>(F32-E32)*'評価を伴う DCF モデル -ブランク'!F12</f>
        <v/>
      </c>
      <c r="G50" s="74">
        <f>(G32-F32)*'評価を伴う DCF モデル -ブランク'!G12</f>
        <v/>
      </c>
      <c r="H50" s="74">
        <f>(H32-G32)*'評価を伴う DCF モデル -ブランク'!H12</f>
        <v/>
      </c>
      <c r="I50" s="74">
        <f>(I32-H32)*'評価を伴う DCF モデル -ブランク'!I12</f>
        <v/>
      </c>
      <c r="J50" s="74">
        <f>(J32-I32)*'評価を伴う DCF モデル -ブランク'!J12</f>
        <v/>
      </c>
      <c r="K50" s="74">
        <f>(K32-J32)*'評価を伴う DCF モデル -ブランク'!K12</f>
        <v/>
      </c>
      <c r="L50" s="74">
        <f>(L32-K32)*'評価を伴う DCF モデル -ブランク'!L12</f>
        <v/>
      </c>
      <c r="M50" s="74">
        <f>(M32-L32)*'評価を伴う DCF モデル -ブランク'!M12</f>
        <v/>
      </c>
    </row>
    <row r="51" ht="20" customFormat="1" customHeight="1" s="26">
      <c r="A51" s="126" t="n"/>
      <c r="B51" s="101" t="inlineStr">
        <is>
          <t>フリー・キャッシュ・フロー</t>
        </is>
      </c>
      <c r="C51" s="127">
        <f>SUM(C46:C50)</f>
        <v/>
      </c>
      <c r="D51" s="125">
        <f>SUM(D46:D50)</f>
        <v/>
      </c>
      <c r="E51" s="125">
        <f>SUM(E46:E50)</f>
        <v/>
      </c>
      <c r="F51" s="125">
        <f>SUM(F46:F50)</f>
        <v/>
      </c>
      <c r="G51" s="125">
        <f>SUM(G46:G50)</f>
        <v/>
      </c>
      <c r="H51" s="125">
        <f>SUM(H46:H50)</f>
        <v/>
      </c>
      <c r="I51" s="125">
        <f>SUM(I46:I50)</f>
        <v/>
      </c>
      <c r="J51" s="125">
        <f>SUM(J46:J50)</f>
        <v/>
      </c>
      <c r="K51" s="125">
        <f>SUM(K46:K50)</f>
        <v/>
      </c>
      <c r="L51" s="125">
        <f>SUM(L46:L50)</f>
        <v/>
      </c>
      <c r="M51" s="125">
        <f>ROUND((SUM(M46:M50)),0)</f>
        <v/>
      </c>
      <c r="N51" s="126" t="n"/>
    </row>
    <row r="52">
      <c r="B52" s="6" t="n"/>
      <c r="C52" s="128" t="n"/>
      <c r="D52" s="128" t="n"/>
      <c r="E52" s="128" t="n"/>
      <c r="F52" s="128" t="n"/>
      <c r="G52" s="128" t="n"/>
      <c r="H52" s="128" t="n"/>
      <c r="I52" s="128" t="n"/>
      <c r="J52" s="128" t="n"/>
      <c r="K52" s="128" t="n"/>
      <c r="L52" s="128" t="n"/>
      <c r="M52" s="128" t="n"/>
    </row>
    <row r="53" ht="25" customHeight="1" s="15" thickBot="1">
      <c r="B53" s="25" t="inlineStr">
        <is>
          <t>端末値</t>
        </is>
      </c>
      <c r="D53" s="128" t="n"/>
      <c r="E53" s="128" t="n"/>
      <c r="F53" s="128" t="n"/>
      <c r="G53" s="128" t="n"/>
      <c r="H53" s="128" t="n"/>
      <c r="I53" s="128" t="n"/>
      <c r="J53" s="128" t="n"/>
      <c r="K53" s="65" t="inlineStr">
        <is>
          <t>端末値</t>
        </is>
      </c>
      <c r="L53" s="66">
        <f>M6</f>
        <v/>
      </c>
      <c r="M53" s="129">
        <f>ROUND(((M51*(1+'評価を伴う DCF モデル -ブランク'!C15))/('評価を伴う DCF モデル -ブランク'!C16-'評価を伴う DCF モデル -ブランク'!C15)),0)</f>
        <v/>
      </c>
    </row>
    <row r="54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6" t="n"/>
      <c r="M54" s="6" t="n"/>
    </row>
    <row r="55" ht="25" customFormat="1" customHeight="1" s="26" thickBot="1">
      <c r="B55" s="84" t="inlineStr">
        <is>
          <t>フリー・キャッシュ・フローの現在価値@</t>
        </is>
      </c>
      <c r="C55" s="83">
        <f>C16</f>
        <v/>
      </c>
      <c r="D55" s="79">
        <f>ROUND((D51/((1+'評価を伴う DCF モデル -ブランク'!$C$16)^(D30-C30))),0)</f>
        <v/>
      </c>
      <c r="E55" s="79">
        <f>ROUND((E51/((1+'評価を伴う DCF モデル -ブランク'!$C$16)^(E30-C30))),0)</f>
        <v/>
      </c>
      <c r="F55" s="79">
        <f>ROUND((F51/((1+'評価を伴う DCF モデル -ブランク'!$C$16)^(F30-C30))),0)</f>
        <v/>
      </c>
      <c r="G55" s="79">
        <f>ROUND((G51/((1+'評価を伴う DCF モデル -ブランク'!$C$16)^(G30-C30))),0)</f>
        <v/>
      </c>
      <c r="H55" s="79">
        <f>ROUND((H51/((1+'評価を伴う DCF モデル -ブランク'!$C$16)^(H30-C30))),0)</f>
        <v/>
      </c>
      <c r="I55" s="79">
        <f>ROUND((I51/((1+'評価を伴う DCF モデル -ブランク'!$C$16)^(I30-C30))),0)</f>
        <v/>
      </c>
      <c r="J55" s="79">
        <f>ROUND((J51/((1+'評価を伴う DCF モデル -ブランク'!$C$16)^(J30-C30))),0)</f>
        <v/>
      </c>
      <c r="K55" s="79">
        <f>ROUND((K51/((1+'評価を伴う DCF モデル -ブランク'!$C$16)^(K30-C30))),0)</f>
        <v/>
      </c>
      <c r="L55" s="79">
        <f>ROUND((L51/((1+'評価を伴う DCF モデル -ブランク'!$C$16)^(L30-C30))),0)</f>
        <v/>
      </c>
      <c r="M55" s="79">
        <f>ROUND(((M51+M53)/((1+'評価を伴う DCF モデル -ブランク'!$C$16)^(M30-C30))),0)</f>
        <v/>
      </c>
    </row>
    <row r="56" ht="11" customHeight="1" s="15">
      <c r="B56" s="23" t="n"/>
      <c r="C56" s="6" t="n"/>
      <c r="D56" s="6" t="n"/>
      <c r="E56" s="6" t="n"/>
      <c r="F56" s="6" t="n"/>
      <c r="G56" s="6" t="n"/>
      <c r="H56" s="6" t="n"/>
      <c r="I56" s="6" t="n"/>
      <c r="J56" s="6" t="n"/>
      <c r="K56" s="6" t="n"/>
      <c r="L56" s="6" t="n"/>
      <c r="M56" s="6" t="n"/>
    </row>
    <row r="57" ht="25" customHeight="1" s="15">
      <c r="B57" s="85" t="inlineStr">
        <is>
          <t>会社の業務の現在価値の合計</t>
        </is>
      </c>
      <c r="C57" s="127">
        <f>SUM(D55:M55)</f>
        <v/>
      </c>
      <c r="D57" s="6" t="n"/>
      <c r="E57" s="6" t="n"/>
      <c r="F57" s="6" t="n"/>
      <c r="G57" s="6" t="n"/>
      <c r="H57" s="6" t="n"/>
      <c r="I57" s="6" t="n"/>
      <c r="J57" s="6" t="n"/>
      <c r="K57" s="6" t="n"/>
      <c r="L57" s="6" t="n"/>
      <c r="M57" s="6" t="n"/>
    </row>
    <row r="58" ht="25" customHeight="1" s="15">
      <c r="B58" s="86" t="inlineStr">
        <is>
          <t>プラス流動資産</t>
        </is>
      </c>
      <c r="C58" s="68" t="n">
        <v>0</v>
      </c>
      <c r="D58" s="30" t="inlineStr">
        <is>
          <t>バルシートより</t>
        </is>
      </c>
      <c r="E58" s="111">
        <f>D6-1</f>
        <v/>
      </c>
      <c r="F58" s="6" t="n"/>
      <c r="G58" s="6" t="n"/>
      <c r="H58" s="6" t="n"/>
      <c r="I58" s="6" t="n"/>
      <c r="J58" s="6" t="n"/>
      <c r="K58" s="6" t="n"/>
      <c r="L58" s="6" t="n"/>
      <c r="M58" s="6" t="n"/>
    </row>
    <row r="59" ht="11" customHeight="1" s="15">
      <c r="B59" s="87" t="n"/>
      <c r="C59" s="6" t="n"/>
      <c r="D59" s="130" t="n"/>
      <c r="E59" s="6" t="n"/>
      <c r="F59" s="6" t="n"/>
      <c r="G59" s="6" t="n"/>
      <c r="H59" s="6" t="n"/>
      <c r="I59" s="6" t="n"/>
      <c r="J59" s="6" t="n"/>
      <c r="K59" s="6" t="n"/>
      <c r="L59" s="6" t="n"/>
      <c r="M59" s="6" t="n"/>
    </row>
    <row r="60" ht="25" customHeight="1" s="15" thickBot="1">
      <c r="B60" s="85" t="inlineStr">
        <is>
          <t>大期待資産の総市場価値</t>
        </is>
      </c>
      <c r="C60" s="129">
        <f>C57+SUM(C58:C58)</f>
        <v/>
      </c>
      <c r="D60" s="130" t="n"/>
      <c r="E60" s="6" t="n"/>
      <c r="F60" s="6" t="n"/>
      <c r="G60" s="6" t="n"/>
      <c r="H60" s="6" t="n"/>
      <c r="I60" s="6" t="n"/>
      <c r="J60" s="6" t="n"/>
      <c r="K60" s="6" t="n"/>
      <c r="L60" s="6" t="n"/>
      <c r="M60" s="6" t="n"/>
    </row>
  </sheetData>
  <pageMargins left="0.3" right="0.3" top="0.3" bottom="0.3" header="0" footer="0"/>
  <pageSetup orientation="landscape" scale="58" fitToHeight="0" horizontalDpi="0" verticalDpi="0"/>
  <rowBreaks count="1" manualBreakCount="1">
    <brk id="52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 ht="20" customHeight="1" s="15"/>
    <row r="2" ht="105" customHeight="1" s="15">
      <c r="B2" s="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2020-07-07T18:15:07Z</dcterms:modified>
  <cp:lastModifiedBy>ragaz</cp:lastModifiedBy>
</cp:coreProperties>
</file>